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\\172.27.1.252\Personal\ПЛАН ФАКТ\УКАЗ № 204\Мельников В.Б\2_ГОСПРОГРАММЫ\1_Отчеты\Годовые\2024\Готово\"/>
    </mc:Choice>
  </mc:AlternateContent>
  <xr:revisionPtr revIDLastSave="0" documentId="13_ncr:1_{FF03B230-4E3A-4568-9011-1022F1A0D3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тчет за 2024 год" sheetId="2" r:id="rId1"/>
    <sheet name="показатели" sheetId="1" r:id="rId2"/>
  </sheets>
  <definedNames>
    <definedName name="_xlnm._FilterDatabase" localSheetId="0" hidden="1">'отчет за 2024 год'!$A$7:$AC$175</definedName>
    <definedName name="_xlnm._FilterDatabase" localSheetId="1" hidden="1">показатели!$A$4:$H$149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1" i="2" l="1"/>
  <c r="H122" i="2"/>
  <c r="I122" i="2"/>
  <c r="J122" i="2"/>
  <c r="K122" i="2"/>
  <c r="L122" i="2"/>
  <c r="M122" i="2"/>
  <c r="O122" i="2"/>
  <c r="P122" i="2"/>
  <c r="Q122" i="2"/>
  <c r="S122" i="2"/>
  <c r="T122" i="2"/>
  <c r="U122" i="2"/>
  <c r="G122" i="2"/>
  <c r="G125" i="1"/>
  <c r="G123" i="1"/>
  <c r="G124" i="1"/>
  <c r="G116" i="1"/>
  <c r="G117" i="1"/>
  <c r="G118" i="1"/>
  <c r="G120" i="1"/>
  <c r="G121" i="1"/>
  <c r="G152" i="1"/>
  <c r="G153" i="1"/>
  <c r="G154" i="1"/>
  <c r="G155" i="1"/>
  <c r="G156" i="1"/>
  <c r="G151" i="1"/>
  <c r="G96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77" i="1"/>
  <c r="G72" i="1"/>
  <c r="G55" i="1"/>
  <c r="G56" i="1"/>
  <c r="G57" i="1"/>
  <c r="G58" i="1"/>
  <c r="G59" i="1"/>
  <c r="G60" i="1"/>
  <c r="G54" i="1"/>
  <c r="H144" i="2"/>
  <c r="I144" i="2"/>
  <c r="J144" i="2"/>
  <c r="K144" i="2"/>
  <c r="L144" i="2"/>
  <c r="M144" i="2"/>
  <c r="O144" i="2"/>
  <c r="P144" i="2"/>
  <c r="Q144" i="2"/>
  <c r="S144" i="2"/>
  <c r="T144" i="2"/>
  <c r="U144" i="2"/>
  <c r="W144" i="2"/>
  <c r="X144" i="2"/>
  <c r="G144" i="2"/>
  <c r="Y157" i="2"/>
  <c r="V88" i="2"/>
  <c r="R88" i="2"/>
  <c r="N88" i="2"/>
  <c r="V87" i="2"/>
  <c r="R87" i="2"/>
  <c r="N87" i="2"/>
  <c r="V86" i="2"/>
  <c r="R86" i="2"/>
  <c r="N86" i="2"/>
  <c r="V85" i="2"/>
  <c r="R85" i="2"/>
  <c r="N85" i="2"/>
  <c r="V84" i="2"/>
  <c r="R84" i="2"/>
  <c r="N84" i="2"/>
  <c r="V135" i="2" l="1"/>
  <c r="R135" i="2"/>
  <c r="N135" i="2"/>
  <c r="V134" i="2"/>
  <c r="R134" i="2"/>
  <c r="N134" i="2"/>
  <c r="V133" i="2"/>
  <c r="R133" i="2"/>
  <c r="N133" i="2"/>
  <c r="L133" i="2"/>
  <c r="T132" i="2"/>
  <c r="R132" i="2"/>
  <c r="L132" i="2"/>
  <c r="N132" i="2" s="1"/>
  <c r="T131" i="2"/>
  <c r="V131" i="2" s="1"/>
  <c r="R131" i="2"/>
  <c r="N131" i="2"/>
  <c r="V130" i="2"/>
  <c r="R130" i="2"/>
  <c r="N130" i="2"/>
  <c r="Y136" i="2"/>
  <c r="V136" i="2"/>
  <c r="R136" i="2"/>
  <c r="N136" i="2"/>
  <c r="H129" i="2"/>
  <c r="I129" i="2"/>
  <c r="J129" i="2"/>
  <c r="K129" i="2"/>
  <c r="M129" i="2"/>
  <c r="O129" i="2"/>
  <c r="P129" i="2"/>
  <c r="Q129" i="2"/>
  <c r="S129" i="2"/>
  <c r="U129" i="2"/>
  <c r="W129" i="2"/>
  <c r="X129" i="2"/>
  <c r="G129" i="2"/>
  <c r="AA136" i="2" l="1"/>
  <c r="R129" i="2"/>
  <c r="N129" i="2"/>
  <c r="T129" i="2"/>
  <c r="V132" i="2"/>
  <c r="V129" i="2" s="1"/>
  <c r="L129" i="2"/>
  <c r="U159" i="2" l="1"/>
  <c r="W159" i="2"/>
  <c r="X159" i="2"/>
  <c r="G159" i="2"/>
  <c r="H159" i="2"/>
  <c r="I159" i="2"/>
  <c r="J159" i="2"/>
  <c r="K159" i="2"/>
  <c r="L159" i="2"/>
  <c r="M159" i="2"/>
  <c r="O159" i="2"/>
  <c r="P159" i="2"/>
  <c r="Q159" i="2"/>
  <c r="S159" i="2"/>
  <c r="T159" i="2"/>
  <c r="G146" i="1" l="1"/>
  <c r="G145" i="1"/>
  <c r="G73" i="1"/>
  <c r="G71" i="1"/>
  <c r="G74" i="1"/>
  <c r="G75" i="1"/>
  <c r="G70" i="1"/>
  <c r="G33" i="1"/>
  <c r="G34" i="1"/>
  <c r="G35" i="1"/>
  <c r="G37" i="1"/>
  <c r="G32" i="1"/>
  <c r="G27" i="1"/>
  <c r="G28" i="1"/>
  <c r="G19" i="1"/>
  <c r="G14" i="1"/>
  <c r="G13" i="1"/>
  <c r="G12" i="1"/>
  <c r="G11" i="1"/>
  <c r="G10" i="1"/>
  <c r="G9" i="1"/>
  <c r="G8" i="1"/>
  <c r="G7" i="1"/>
  <c r="G18" i="1"/>
  <c r="G17" i="1"/>
  <c r="G15" i="1"/>
  <c r="G6" i="1"/>
  <c r="N157" i="2"/>
  <c r="R157" i="2"/>
  <c r="V157" i="2"/>
  <c r="AA157" i="2" s="1"/>
  <c r="G141" i="1" l="1"/>
  <c r="G142" i="1"/>
  <c r="G143" i="1"/>
  <c r="G140" i="1"/>
  <c r="G107" i="1"/>
  <c r="G108" i="1"/>
  <c r="G109" i="1"/>
  <c r="G110" i="1"/>
  <c r="G113" i="1"/>
  <c r="G114" i="1"/>
  <c r="G106" i="1"/>
  <c r="G66" i="1"/>
  <c r="G67" i="1"/>
  <c r="G68" i="1"/>
  <c r="G65" i="1"/>
  <c r="AC163" i="2"/>
  <c r="N163" i="2"/>
  <c r="Y162" i="2"/>
  <c r="Y161" i="2"/>
  <c r="V161" i="2"/>
  <c r="V162" i="2"/>
  <c r="V163" i="2"/>
  <c r="V164" i="2"/>
  <c r="V165" i="2"/>
  <c r="V160" i="2"/>
  <c r="R165" i="2"/>
  <c r="R164" i="2"/>
  <c r="R163" i="2"/>
  <c r="R162" i="2"/>
  <c r="R161" i="2"/>
  <c r="R160" i="2"/>
  <c r="N165" i="2"/>
  <c r="N164" i="2"/>
  <c r="N162" i="2"/>
  <c r="N161" i="2"/>
  <c r="N160" i="2"/>
  <c r="G128" i="1"/>
  <c r="G129" i="1"/>
  <c r="G130" i="1"/>
  <c r="G131" i="1"/>
  <c r="G132" i="1"/>
  <c r="G133" i="1"/>
  <c r="G136" i="1"/>
  <c r="G137" i="1"/>
  <c r="G138" i="1"/>
  <c r="G127" i="1"/>
  <c r="G49" i="1"/>
  <c r="G50" i="1"/>
  <c r="G51" i="1"/>
  <c r="G52" i="1"/>
  <c r="G48" i="1"/>
  <c r="G22" i="1"/>
  <c r="G23" i="1"/>
  <c r="G21" i="1"/>
  <c r="AC74" i="2"/>
  <c r="V76" i="2"/>
  <c r="V75" i="2"/>
  <c r="V74" i="2"/>
  <c r="V73" i="2"/>
  <c r="V72" i="2"/>
  <c r="V71" i="2"/>
  <c r="V68" i="2"/>
  <c r="V69" i="2"/>
  <c r="V70" i="2"/>
  <c r="N68" i="2"/>
  <c r="G40" i="1"/>
  <c r="G41" i="1"/>
  <c r="G42" i="1"/>
  <c r="G43" i="1"/>
  <c r="G44" i="1"/>
  <c r="G45" i="1"/>
  <c r="G39" i="1"/>
  <c r="V79" i="2"/>
  <c r="V80" i="2"/>
  <c r="V81" i="2"/>
  <c r="V82" i="2"/>
  <c r="V78" i="2"/>
  <c r="AB39" i="2"/>
  <c r="N71" i="2"/>
  <c r="I15" i="2"/>
  <c r="I16" i="2"/>
  <c r="I17" i="2"/>
  <c r="I18" i="2"/>
  <c r="I19" i="2"/>
  <c r="I20" i="2"/>
  <c r="I21" i="2"/>
  <c r="I22" i="2"/>
  <c r="I23" i="2"/>
  <c r="I24" i="2"/>
  <c r="I25" i="2"/>
  <c r="I26" i="2"/>
  <c r="I14" i="2"/>
  <c r="I13" i="2"/>
  <c r="I12" i="2"/>
  <c r="I11" i="2"/>
  <c r="I10" i="2"/>
  <c r="I9" i="2"/>
  <c r="I8" i="2"/>
  <c r="V159" i="2" l="1"/>
  <c r="N159" i="2"/>
  <c r="R159" i="2"/>
  <c r="AA162" i="2"/>
  <c r="AA161" i="2"/>
  <c r="V23" i="2"/>
  <c r="Y8" i="2"/>
  <c r="Z8" i="2"/>
  <c r="Y9" i="2"/>
  <c r="Z9" i="2"/>
  <c r="Y10" i="2"/>
  <c r="Z10" i="2"/>
  <c r="Y11" i="2"/>
  <c r="Z11" i="2"/>
  <c r="Y12" i="2"/>
  <c r="Z12" i="2"/>
  <c r="Y13" i="2"/>
  <c r="Z13" i="2"/>
  <c r="Y14" i="2"/>
  <c r="Y15" i="2"/>
  <c r="Z15" i="2"/>
  <c r="Y16" i="2"/>
  <c r="Z16" i="2"/>
  <c r="Y17" i="2"/>
  <c r="Z17" i="2"/>
  <c r="Y18" i="2"/>
  <c r="Z18" i="2"/>
  <c r="Y19" i="2"/>
  <c r="Y20" i="2"/>
  <c r="Z20" i="2"/>
  <c r="Y21" i="2"/>
  <c r="Z21" i="2"/>
  <c r="Y22" i="2"/>
  <c r="Z22" i="2"/>
  <c r="Y23" i="2"/>
  <c r="Z23" i="2"/>
  <c r="Y24" i="2"/>
  <c r="Z24" i="2"/>
  <c r="Y25" i="2"/>
  <c r="Z25" i="2"/>
  <c r="Y26" i="2"/>
  <c r="Y27" i="2"/>
  <c r="AB27" i="2"/>
  <c r="Y29" i="2"/>
  <c r="Z29" i="2"/>
  <c r="Y30" i="2"/>
  <c r="Z30" i="2"/>
  <c r="Y31" i="2"/>
  <c r="Y32" i="2"/>
  <c r="Y33" i="2"/>
  <c r="Y34" i="2"/>
  <c r="Y36" i="2"/>
  <c r="Z36" i="2"/>
  <c r="Y37" i="2"/>
  <c r="Z37" i="2"/>
  <c r="Y38" i="2"/>
  <c r="Z38" i="2"/>
  <c r="Y39" i="2"/>
  <c r="Z39" i="2"/>
  <c r="Y40" i="2"/>
  <c r="Y41" i="2"/>
  <c r="Y43" i="2"/>
  <c r="Y44" i="2"/>
  <c r="Z44" i="2"/>
  <c r="Y45" i="2"/>
  <c r="Y46" i="2"/>
  <c r="Z46" i="2"/>
  <c r="Y47" i="2"/>
  <c r="Z47" i="2"/>
  <c r="Y48" i="2"/>
  <c r="Z48" i="2"/>
  <c r="Y49" i="2"/>
  <c r="Y50" i="2"/>
  <c r="Y52" i="2"/>
  <c r="Z52" i="2"/>
  <c r="Y53" i="2"/>
  <c r="Z53" i="2"/>
  <c r="Y54" i="2"/>
  <c r="Z54" i="2"/>
  <c r="Y55" i="2"/>
  <c r="Z55" i="2"/>
  <c r="Y56" i="2"/>
  <c r="Z56" i="2"/>
  <c r="Y57" i="2"/>
  <c r="Z57" i="2"/>
  <c r="Y58" i="2"/>
  <c r="Y59" i="2"/>
  <c r="Y60" i="2"/>
  <c r="Y61" i="2"/>
  <c r="Y62" i="2"/>
  <c r="Y63" i="2"/>
  <c r="Z63" i="2"/>
  <c r="Y64" i="2"/>
  <c r="Y65" i="2"/>
  <c r="Z65" i="2"/>
  <c r="Y66" i="2"/>
  <c r="Z68" i="2"/>
  <c r="AC68" i="2"/>
  <c r="Y69" i="2"/>
  <c r="Y70" i="2"/>
  <c r="AC70" i="2"/>
  <c r="Y71" i="2"/>
  <c r="Y72" i="2"/>
  <c r="Z72" i="2"/>
  <c r="AC72" i="2"/>
  <c r="Y73" i="2"/>
  <c r="Y74" i="2"/>
  <c r="Z74" i="2"/>
  <c r="Y75" i="2"/>
  <c r="Z75" i="2"/>
  <c r="Y76" i="2"/>
  <c r="Y78" i="2"/>
  <c r="Y79" i="2"/>
  <c r="Y80" i="2"/>
  <c r="Y81" i="2"/>
  <c r="Y82" i="2"/>
  <c r="Y84" i="2"/>
  <c r="Y85" i="2"/>
  <c r="Z85" i="2"/>
  <c r="Y86" i="2"/>
  <c r="Y87" i="2"/>
  <c r="Y88" i="2"/>
  <c r="Y90" i="2"/>
  <c r="Y91" i="2"/>
  <c r="Z91" i="2"/>
  <c r="Y92" i="2"/>
  <c r="Z92" i="2"/>
  <c r="Y93" i="2"/>
  <c r="Z93" i="2"/>
  <c r="Y94" i="2"/>
  <c r="Z94" i="2"/>
  <c r="Y95" i="2"/>
  <c r="Y96" i="2"/>
  <c r="Z96" i="2"/>
  <c r="Y97" i="2"/>
  <c r="Y98" i="2"/>
  <c r="Z98" i="2"/>
  <c r="Y99" i="2"/>
  <c r="Z99" i="2"/>
  <c r="Y100" i="2"/>
  <c r="Y101" i="2"/>
  <c r="Y102" i="2"/>
  <c r="Z102" i="2"/>
  <c r="Y103" i="2"/>
  <c r="Y104" i="2"/>
  <c r="Z104" i="2"/>
  <c r="Y106" i="2"/>
  <c r="Z106" i="2"/>
  <c r="Y107" i="2"/>
  <c r="Z107" i="2"/>
  <c r="Y108" i="2"/>
  <c r="Z108" i="2"/>
  <c r="Y109" i="2"/>
  <c r="Z109" i="2"/>
  <c r="Y110" i="2"/>
  <c r="Y112" i="2"/>
  <c r="Y113" i="2"/>
  <c r="Z113" i="2"/>
  <c r="Y114" i="2"/>
  <c r="Z114" i="2"/>
  <c r="Y115" i="2"/>
  <c r="Y116" i="2"/>
  <c r="Y117" i="2"/>
  <c r="Y118" i="2"/>
  <c r="Y119" i="2"/>
  <c r="Y120" i="2"/>
  <c r="Y121" i="2"/>
  <c r="Y124" i="2"/>
  <c r="Y125" i="2"/>
  <c r="Y126" i="2"/>
  <c r="Y127" i="2"/>
  <c r="Y128" i="2"/>
  <c r="Y123" i="2"/>
  <c r="Y130" i="2"/>
  <c r="Y131" i="2"/>
  <c r="Y132" i="2"/>
  <c r="Y133" i="2"/>
  <c r="Y134" i="2"/>
  <c r="Y135" i="2"/>
  <c r="Y138" i="2"/>
  <c r="Y139" i="2"/>
  <c r="Y140" i="2"/>
  <c r="Y141" i="2"/>
  <c r="Y142" i="2"/>
  <c r="Y143" i="2"/>
  <c r="Y145" i="2"/>
  <c r="Z145" i="2"/>
  <c r="Y146" i="2"/>
  <c r="Y147" i="2"/>
  <c r="Z147" i="2"/>
  <c r="Y148" i="2"/>
  <c r="Y149" i="2"/>
  <c r="Y150" i="2"/>
  <c r="Y151" i="2"/>
  <c r="Y152" i="2"/>
  <c r="Y153" i="2"/>
  <c r="Z153" i="2"/>
  <c r="Y154" i="2"/>
  <c r="Y155" i="2"/>
  <c r="Y156" i="2"/>
  <c r="Y163" i="2"/>
  <c r="Y165" i="2"/>
  <c r="Y167" i="2"/>
  <c r="Y168" i="2"/>
  <c r="Y169" i="2"/>
  <c r="Y171" i="2"/>
  <c r="Z171" i="2"/>
  <c r="Y172" i="2"/>
  <c r="Z172" i="2"/>
  <c r="Y173" i="2"/>
  <c r="Y175" i="2"/>
  <c r="I7" i="2" l="1"/>
  <c r="N108" i="2" l="1"/>
  <c r="Y68" i="2"/>
  <c r="L7" i="2" l="1"/>
  <c r="M7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G149" i="1" l="1"/>
  <c r="P51" i="2" l="1"/>
  <c r="M51" i="2"/>
  <c r="O51" i="2"/>
  <c r="Q51" i="2"/>
  <c r="S51" i="2"/>
  <c r="T51" i="2"/>
  <c r="U51" i="2"/>
  <c r="W51" i="2"/>
  <c r="X51" i="2"/>
  <c r="L51" i="2"/>
  <c r="V66" i="2"/>
  <c r="R66" i="2"/>
  <c r="N66" i="2"/>
  <c r="V65" i="2"/>
  <c r="R65" i="2"/>
  <c r="V64" i="2"/>
  <c r="R64" i="2"/>
  <c r="V63" i="2"/>
  <c r="R63" i="2"/>
  <c r="V62" i="2"/>
  <c r="R62" i="2"/>
  <c r="V61" i="2"/>
  <c r="R61" i="2"/>
  <c r="V60" i="2"/>
  <c r="R60" i="2"/>
  <c r="V59" i="2"/>
  <c r="R59" i="2"/>
  <c r="V58" i="2"/>
  <c r="R58" i="2"/>
  <c r="V57" i="2"/>
  <c r="R57" i="2"/>
  <c r="V56" i="2"/>
  <c r="R56" i="2"/>
  <c r="V55" i="2"/>
  <c r="R55" i="2"/>
  <c r="V54" i="2"/>
  <c r="R54" i="2"/>
  <c r="V53" i="2"/>
  <c r="R53" i="2"/>
  <c r="V52" i="2"/>
  <c r="R52" i="2"/>
  <c r="G31" i="1"/>
  <c r="G30" i="1"/>
  <c r="G26" i="1"/>
  <c r="G25" i="1"/>
  <c r="AA66" i="2" l="1"/>
  <c r="Y51" i="2"/>
  <c r="Z51" i="2"/>
  <c r="V51" i="2"/>
  <c r="R51" i="2"/>
  <c r="N65" i="2"/>
  <c r="G122" i="1"/>
  <c r="G98" i="1"/>
  <c r="H42" i="2"/>
  <c r="M42" i="2"/>
  <c r="L42" i="2"/>
  <c r="Q42" i="2"/>
  <c r="P42" i="2"/>
  <c r="T42" i="2"/>
  <c r="V175" i="2"/>
  <c r="R175" i="2"/>
  <c r="N175" i="2"/>
  <c r="X174" i="2"/>
  <c r="W174" i="2"/>
  <c r="U174" i="2"/>
  <c r="T174" i="2"/>
  <c r="S174" i="2"/>
  <c r="Q174" i="2"/>
  <c r="P174" i="2"/>
  <c r="O174" i="2"/>
  <c r="M174" i="2"/>
  <c r="L174" i="2"/>
  <c r="K174" i="2"/>
  <c r="J174" i="2"/>
  <c r="I174" i="2"/>
  <c r="H174" i="2"/>
  <c r="G174" i="2"/>
  <c r="V173" i="2"/>
  <c r="R173" i="2"/>
  <c r="N173" i="2"/>
  <c r="V172" i="2"/>
  <c r="R172" i="2"/>
  <c r="N172" i="2"/>
  <c r="V171" i="2"/>
  <c r="R171" i="2"/>
  <c r="N171" i="2"/>
  <c r="X170" i="2"/>
  <c r="W170" i="2"/>
  <c r="U170" i="2"/>
  <c r="T170" i="2"/>
  <c r="S170" i="2"/>
  <c r="Q170" i="2"/>
  <c r="P170" i="2"/>
  <c r="O170" i="2"/>
  <c r="M170" i="2"/>
  <c r="L170" i="2"/>
  <c r="K170" i="2"/>
  <c r="J170" i="2"/>
  <c r="H170" i="2"/>
  <c r="V169" i="2"/>
  <c r="R169" i="2"/>
  <c r="N169" i="2"/>
  <c r="V168" i="2"/>
  <c r="R168" i="2"/>
  <c r="N168" i="2"/>
  <c r="V167" i="2"/>
  <c r="R167" i="2"/>
  <c r="N167" i="2"/>
  <c r="X166" i="2"/>
  <c r="W166" i="2"/>
  <c r="U166" i="2"/>
  <c r="T166" i="2"/>
  <c r="S166" i="2"/>
  <c r="Q166" i="2"/>
  <c r="P166" i="2"/>
  <c r="O166" i="2"/>
  <c r="M166" i="2"/>
  <c r="L166" i="2"/>
  <c r="K166" i="2"/>
  <c r="J166" i="2"/>
  <c r="H166" i="2"/>
  <c r="G166" i="2"/>
  <c r="V154" i="2"/>
  <c r="R154" i="2"/>
  <c r="N154" i="2"/>
  <c r="V153" i="2"/>
  <c r="R153" i="2"/>
  <c r="N153" i="2"/>
  <c r="V152" i="2"/>
  <c r="R152" i="2"/>
  <c r="N152" i="2"/>
  <c r="V150" i="2"/>
  <c r="R150" i="2"/>
  <c r="N150" i="2"/>
  <c r="V149" i="2"/>
  <c r="R149" i="2"/>
  <c r="N149" i="2"/>
  <c r="V148" i="2"/>
  <c r="R148" i="2"/>
  <c r="N148" i="2"/>
  <c r="V147" i="2"/>
  <c r="R147" i="2"/>
  <c r="N147" i="2"/>
  <c r="V155" i="2"/>
  <c r="R155" i="2"/>
  <c r="N155" i="2"/>
  <c r="V156" i="2"/>
  <c r="R156" i="2"/>
  <c r="N156" i="2"/>
  <c r="V151" i="2"/>
  <c r="R151" i="2"/>
  <c r="N151" i="2"/>
  <c r="V146" i="2"/>
  <c r="R146" i="2"/>
  <c r="N146" i="2"/>
  <c r="V145" i="2"/>
  <c r="R145" i="2"/>
  <c r="R144" i="2" s="1"/>
  <c r="N145" i="2"/>
  <c r="V143" i="2"/>
  <c r="R143" i="2"/>
  <c r="N143" i="2"/>
  <c r="V142" i="2"/>
  <c r="R142" i="2"/>
  <c r="N142" i="2"/>
  <c r="V141" i="2"/>
  <c r="R141" i="2"/>
  <c r="N141" i="2"/>
  <c r="V140" i="2"/>
  <c r="R140" i="2"/>
  <c r="N140" i="2"/>
  <c r="V139" i="2"/>
  <c r="R139" i="2"/>
  <c r="N139" i="2"/>
  <c r="V138" i="2"/>
  <c r="R138" i="2"/>
  <c r="N138" i="2"/>
  <c r="X137" i="2"/>
  <c r="W137" i="2"/>
  <c r="U137" i="2"/>
  <c r="T137" i="2"/>
  <c r="S137" i="2"/>
  <c r="Q137" i="2"/>
  <c r="P137" i="2"/>
  <c r="O137" i="2"/>
  <c r="M137" i="2"/>
  <c r="L137" i="2"/>
  <c r="K137" i="2"/>
  <c r="J137" i="2"/>
  <c r="H137" i="2"/>
  <c r="G137" i="2"/>
  <c r="V123" i="2"/>
  <c r="R123" i="2"/>
  <c r="N123" i="2"/>
  <c r="V128" i="2"/>
  <c r="R128" i="2"/>
  <c r="N128" i="2"/>
  <c r="V127" i="2"/>
  <c r="R127" i="2"/>
  <c r="N127" i="2"/>
  <c r="V126" i="2"/>
  <c r="R126" i="2"/>
  <c r="N126" i="2"/>
  <c r="V125" i="2"/>
  <c r="R125" i="2"/>
  <c r="N125" i="2"/>
  <c r="V124" i="2"/>
  <c r="R124" i="2"/>
  <c r="N124" i="2"/>
  <c r="X122" i="2"/>
  <c r="W122" i="2"/>
  <c r="V121" i="2"/>
  <c r="R121" i="2"/>
  <c r="N121" i="2"/>
  <c r="V120" i="2"/>
  <c r="R120" i="2"/>
  <c r="N120" i="2"/>
  <c r="V119" i="2"/>
  <c r="R119" i="2"/>
  <c r="N119" i="2"/>
  <c r="V118" i="2"/>
  <c r="R118" i="2"/>
  <c r="N118" i="2"/>
  <c r="V116" i="2"/>
  <c r="R116" i="2"/>
  <c r="N116" i="2"/>
  <c r="V117" i="2"/>
  <c r="R117" i="2"/>
  <c r="N117" i="2"/>
  <c r="V115" i="2"/>
  <c r="R115" i="2"/>
  <c r="N115" i="2"/>
  <c r="V114" i="2"/>
  <c r="R114" i="2"/>
  <c r="N114" i="2"/>
  <c r="V113" i="2"/>
  <c r="R113" i="2"/>
  <c r="N113" i="2"/>
  <c r="V112" i="2"/>
  <c r="R112" i="2"/>
  <c r="N112" i="2"/>
  <c r="X111" i="2"/>
  <c r="W111" i="2"/>
  <c r="U111" i="2"/>
  <c r="T111" i="2"/>
  <c r="S111" i="2"/>
  <c r="Q111" i="2"/>
  <c r="P111" i="2"/>
  <c r="O111" i="2"/>
  <c r="M111" i="2"/>
  <c r="L111" i="2"/>
  <c r="K111" i="2"/>
  <c r="J111" i="2"/>
  <c r="G111" i="2"/>
  <c r="V110" i="2"/>
  <c r="R110" i="2"/>
  <c r="N110" i="2"/>
  <c r="V109" i="2"/>
  <c r="R109" i="2"/>
  <c r="N109" i="2"/>
  <c r="V108" i="2"/>
  <c r="R108" i="2"/>
  <c r="V107" i="2"/>
  <c r="R107" i="2"/>
  <c r="N107" i="2"/>
  <c r="V106" i="2"/>
  <c r="R106" i="2"/>
  <c r="N106" i="2"/>
  <c r="X105" i="2"/>
  <c r="W105" i="2"/>
  <c r="U105" i="2"/>
  <c r="T105" i="2"/>
  <c r="S105" i="2"/>
  <c r="Q105" i="2"/>
  <c r="P105" i="2"/>
  <c r="O105" i="2"/>
  <c r="M105" i="2"/>
  <c r="L105" i="2"/>
  <c r="K105" i="2"/>
  <c r="J105" i="2"/>
  <c r="H105" i="2"/>
  <c r="G105" i="2"/>
  <c r="V104" i="2"/>
  <c r="R104" i="2"/>
  <c r="N104" i="2"/>
  <c r="V103" i="2"/>
  <c r="R103" i="2"/>
  <c r="N103" i="2"/>
  <c r="V102" i="2"/>
  <c r="R102" i="2"/>
  <c r="N102" i="2"/>
  <c r="V101" i="2"/>
  <c r="R101" i="2"/>
  <c r="N101" i="2"/>
  <c r="V100" i="2"/>
  <c r="R100" i="2"/>
  <c r="N100" i="2"/>
  <c r="V99" i="2"/>
  <c r="R99" i="2"/>
  <c r="N99" i="2"/>
  <c r="V98" i="2"/>
  <c r="R98" i="2"/>
  <c r="N98" i="2"/>
  <c r="V97" i="2"/>
  <c r="R97" i="2"/>
  <c r="N97" i="2"/>
  <c r="V96" i="2"/>
  <c r="R96" i="2"/>
  <c r="N96" i="2"/>
  <c r="V95" i="2"/>
  <c r="R95" i="2"/>
  <c r="N95" i="2"/>
  <c r="V94" i="2"/>
  <c r="R94" i="2"/>
  <c r="N94" i="2"/>
  <c r="V93" i="2"/>
  <c r="R93" i="2"/>
  <c r="N93" i="2"/>
  <c r="V92" i="2"/>
  <c r="R92" i="2"/>
  <c r="N92" i="2"/>
  <c r="V91" i="2"/>
  <c r="R91" i="2"/>
  <c r="N91" i="2"/>
  <c r="V90" i="2"/>
  <c r="R90" i="2"/>
  <c r="N90" i="2"/>
  <c r="X89" i="2"/>
  <c r="W89" i="2"/>
  <c r="U89" i="2"/>
  <c r="T89" i="2"/>
  <c r="S89" i="2"/>
  <c r="Q89" i="2"/>
  <c r="P89" i="2"/>
  <c r="O89" i="2"/>
  <c r="M89" i="2"/>
  <c r="L89" i="2"/>
  <c r="K89" i="2"/>
  <c r="J89" i="2"/>
  <c r="H89" i="2"/>
  <c r="X83" i="2"/>
  <c r="W83" i="2"/>
  <c r="U83" i="2"/>
  <c r="T83" i="2"/>
  <c r="S83" i="2"/>
  <c r="Q83" i="2"/>
  <c r="P83" i="2"/>
  <c r="O83" i="2"/>
  <c r="M83" i="2"/>
  <c r="L83" i="2"/>
  <c r="K83" i="2"/>
  <c r="J83" i="2"/>
  <c r="H83" i="2"/>
  <c r="G83" i="2"/>
  <c r="R82" i="2"/>
  <c r="N82" i="2"/>
  <c r="R81" i="2"/>
  <c r="N81" i="2"/>
  <c r="R80" i="2"/>
  <c r="N80" i="2"/>
  <c r="R79" i="2"/>
  <c r="N79" i="2"/>
  <c r="R78" i="2"/>
  <c r="N78" i="2"/>
  <c r="X77" i="2"/>
  <c r="W77" i="2"/>
  <c r="U77" i="2"/>
  <c r="T77" i="2"/>
  <c r="S77" i="2"/>
  <c r="Q77" i="2"/>
  <c r="P77" i="2"/>
  <c r="O77" i="2"/>
  <c r="M77" i="2"/>
  <c r="L77" i="2"/>
  <c r="K77" i="2"/>
  <c r="J77" i="2"/>
  <c r="H77" i="2"/>
  <c r="G77" i="2"/>
  <c r="R76" i="2"/>
  <c r="N76" i="2"/>
  <c r="R75" i="2"/>
  <c r="N75" i="2"/>
  <c r="R74" i="2"/>
  <c r="N74" i="2"/>
  <c r="R73" i="2"/>
  <c r="N73" i="2"/>
  <c r="R72" i="2"/>
  <c r="N72" i="2"/>
  <c r="AA71" i="2"/>
  <c r="R71" i="2"/>
  <c r="R70" i="2"/>
  <c r="N70" i="2"/>
  <c r="R69" i="2"/>
  <c r="N69" i="2"/>
  <c r="R68" i="2"/>
  <c r="X67" i="2"/>
  <c r="W67" i="2"/>
  <c r="U67" i="2"/>
  <c r="T67" i="2"/>
  <c r="S67" i="2"/>
  <c r="Q67" i="2"/>
  <c r="P67" i="2"/>
  <c r="O67" i="2"/>
  <c r="M67" i="2"/>
  <c r="K67" i="2"/>
  <c r="J67" i="2"/>
  <c r="H67" i="2"/>
  <c r="I51" i="2"/>
  <c r="H51" i="2"/>
  <c r="V50" i="2"/>
  <c r="R50" i="2"/>
  <c r="N50" i="2"/>
  <c r="V49" i="2"/>
  <c r="R49" i="2"/>
  <c r="N49" i="2"/>
  <c r="V48" i="2"/>
  <c r="R48" i="2"/>
  <c r="N48" i="2"/>
  <c r="V47" i="2"/>
  <c r="R47" i="2"/>
  <c r="N47" i="2"/>
  <c r="V46" i="2"/>
  <c r="R46" i="2"/>
  <c r="N46" i="2"/>
  <c r="V43" i="2"/>
  <c r="R43" i="2"/>
  <c r="N43" i="2"/>
  <c r="V44" i="2"/>
  <c r="R44" i="2"/>
  <c r="N44" i="2"/>
  <c r="V45" i="2"/>
  <c r="R45" i="2"/>
  <c r="N45" i="2"/>
  <c r="X42" i="2"/>
  <c r="W42" i="2"/>
  <c r="U42" i="2"/>
  <c r="S42" i="2"/>
  <c r="O42" i="2"/>
  <c r="K42" i="2"/>
  <c r="J42" i="2"/>
  <c r="V37" i="2"/>
  <c r="R37" i="2"/>
  <c r="N37" i="2"/>
  <c r="V41" i="2"/>
  <c r="R41" i="2"/>
  <c r="N41" i="2"/>
  <c r="V40" i="2"/>
  <c r="R40" i="2"/>
  <c r="N40" i="2"/>
  <c r="V39" i="2"/>
  <c r="R39" i="2"/>
  <c r="N39" i="2"/>
  <c r="V38" i="2"/>
  <c r="R38" i="2"/>
  <c r="N38" i="2"/>
  <c r="V36" i="2"/>
  <c r="R36" i="2"/>
  <c r="N36" i="2"/>
  <c r="X35" i="2"/>
  <c r="W35" i="2"/>
  <c r="U35" i="2"/>
  <c r="T35" i="2"/>
  <c r="S35" i="2"/>
  <c r="Q35" i="2"/>
  <c r="P35" i="2"/>
  <c r="O35" i="2"/>
  <c r="M35" i="2"/>
  <c r="L35" i="2"/>
  <c r="K35" i="2"/>
  <c r="J35" i="2"/>
  <c r="H35" i="2"/>
  <c r="V34" i="2"/>
  <c r="R34" i="2"/>
  <c r="N34" i="2"/>
  <c r="V33" i="2"/>
  <c r="R33" i="2"/>
  <c r="N33" i="2"/>
  <c r="V32" i="2"/>
  <c r="R32" i="2"/>
  <c r="N32" i="2"/>
  <c r="V31" i="2"/>
  <c r="R31" i="2"/>
  <c r="N31" i="2"/>
  <c r="V30" i="2"/>
  <c r="R30" i="2"/>
  <c r="N30" i="2"/>
  <c r="V29" i="2"/>
  <c r="R29" i="2"/>
  <c r="N29" i="2"/>
  <c r="X28" i="2"/>
  <c r="W28" i="2"/>
  <c r="U28" i="2"/>
  <c r="T28" i="2"/>
  <c r="S28" i="2"/>
  <c r="Q28" i="2"/>
  <c r="P28" i="2"/>
  <c r="O28" i="2"/>
  <c r="M28" i="2"/>
  <c r="L28" i="2"/>
  <c r="K28" i="2"/>
  <c r="J28" i="2"/>
  <c r="H28" i="2"/>
  <c r="G28" i="2"/>
  <c r="V26" i="2"/>
  <c r="R26" i="2"/>
  <c r="V25" i="2"/>
  <c r="R25" i="2"/>
  <c r="V24" i="2"/>
  <c r="R24" i="2"/>
  <c r="R23" i="2"/>
  <c r="V22" i="2"/>
  <c r="R22" i="2"/>
  <c r="V21" i="2"/>
  <c r="R21" i="2"/>
  <c r="V20" i="2"/>
  <c r="R20" i="2"/>
  <c r="V19" i="2"/>
  <c r="R19" i="2"/>
  <c r="V18" i="2"/>
  <c r="R18" i="2"/>
  <c r="V17" i="2"/>
  <c r="R17" i="2"/>
  <c r="V16" i="2"/>
  <c r="R16" i="2"/>
  <c r="V15" i="2"/>
  <c r="R15" i="2"/>
  <c r="V14" i="2"/>
  <c r="R14" i="2"/>
  <c r="V13" i="2"/>
  <c r="R13" i="2"/>
  <c r="V12" i="2"/>
  <c r="R12" i="2"/>
  <c r="V11" i="2"/>
  <c r="R11" i="2"/>
  <c r="V10" i="2"/>
  <c r="R10" i="2"/>
  <c r="V9" i="2"/>
  <c r="R9" i="2"/>
  <c r="V8" i="2"/>
  <c r="R8" i="2"/>
  <c r="X7" i="2"/>
  <c r="W7" i="2"/>
  <c r="U7" i="2"/>
  <c r="T7" i="2"/>
  <c r="S7" i="2"/>
  <c r="Q7" i="2"/>
  <c r="P7" i="2"/>
  <c r="K7" i="2"/>
  <c r="H7" i="2"/>
  <c r="G148" i="1"/>
  <c r="G103" i="1"/>
  <c r="G102" i="1"/>
  <c r="G101" i="1"/>
  <c r="G99" i="1"/>
  <c r="G64" i="1"/>
  <c r="G63" i="1"/>
  <c r="G62" i="1"/>
  <c r="V144" i="2" l="1"/>
  <c r="N144" i="2"/>
  <c r="N122" i="2"/>
  <c r="R122" i="2"/>
  <c r="V122" i="2"/>
  <c r="AA100" i="2"/>
  <c r="AA104" i="2"/>
  <c r="AA110" i="2"/>
  <c r="AA112" i="2"/>
  <c r="AA117" i="2"/>
  <c r="AA120" i="2"/>
  <c r="AA124" i="2"/>
  <c r="AA123" i="2"/>
  <c r="AA131" i="2"/>
  <c r="AA134" i="2"/>
  <c r="AA138" i="2"/>
  <c r="AA142" i="2"/>
  <c r="AA146" i="2"/>
  <c r="AA156" i="2"/>
  <c r="AA152" i="2"/>
  <c r="AA165" i="2"/>
  <c r="AA168" i="2"/>
  <c r="AA65" i="2"/>
  <c r="AA30" i="2"/>
  <c r="AA34" i="2"/>
  <c r="AA36" i="2"/>
  <c r="AA41" i="2"/>
  <c r="Z42" i="2"/>
  <c r="AA43" i="2"/>
  <c r="AA49" i="2"/>
  <c r="AA70" i="2"/>
  <c r="AA73" i="2"/>
  <c r="AA76" i="2"/>
  <c r="AA79" i="2"/>
  <c r="AA82" i="2"/>
  <c r="AA84" i="2"/>
  <c r="AA85" i="2"/>
  <c r="AA91" i="2"/>
  <c r="AA98" i="2"/>
  <c r="AA101" i="2"/>
  <c r="Z105" i="2"/>
  <c r="AA113" i="2"/>
  <c r="AA116" i="2"/>
  <c r="AA121" i="2"/>
  <c r="AA125" i="2"/>
  <c r="AA127" i="2"/>
  <c r="AA132" i="2"/>
  <c r="AA139" i="2"/>
  <c r="AA143" i="2"/>
  <c r="AA148" i="2"/>
  <c r="AA169" i="2"/>
  <c r="AA171" i="2"/>
  <c r="Y144" i="2"/>
  <c r="AA29" i="2"/>
  <c r="Y35" i="2"/>
  <c r="AA40" i="2"/>
  <c r="AA44" i="2"/>
  <c r="AA48" i="2"/>
  <c r="AA69" i="2"/>
  <c r="AA72" i="2"/>
  <c r="AA75" i="2"/>
  <c r="AA78" i="2"/>
  <c r="AA86" i="2"/>
  <c r="AA90" i="2"/>
  <c r="AA94" i="2"/>
  <c r="AA97" i="2"/>
  <c r="Y170" i="2"/>
  <c r="Y174" i="2"/>
  <c r="Z144" i="2"/>
  <c r="AA10" i="2"/>
  <c r="AA74" i="2"/>
  <c r="Z7" i="2"/>
  <c r="AA11" i="2"/>
  <c r="AA13" i="2"/>
  <c r="AA18" i="2"/>
  <c r="AA20" i="2"/>
  <c r="AA22" i="2"/>
  <c r="Y28" i="2"/>
  <c r="AA32" i="2"/>
  <c r="Z35" i="2"/>
  <c r="AA39" i="2"/>
  <c r="AA45" i="2"/>
  <c r="AA47" i="2"/>
  <c r="Y77" i="2"/>
  <c r="AA81" i="2"/>
  <c r="Y83" i="2"/>
  <c r="AA88" i="2"/>
  <c r="Y89" i="2"/>
  <c r="AA93" i="2"/>
  <c r="AA96" i="2"/>
  <c r="AA103" i="2"/>
  <c r="AA109" i="2"/>
  <c r="Y111" i="2"/>
  <c r="AA115" i="2"/>
  <c r="AA119" i="2"/>
  <c r="AA126" i="2"/>
  <c r="AA128" i="2"/>
  <c r="AA130" i="2"/>
  <c r="Y137" i="2"/>
  <c r="AA141" i="2"/>
  <c r="AA145" i="2"/>
  <c r="AA150" i="2"/>
  <c r="AA167" i="2"/>
  <c r="Z170" i="2"/>
  <c r="AA173" i="2"/>
  <c r="AA135" i="2"/>
  <c r="Y42" i="2"/>
  <c r="AA9" i="2"/>
  <c r="AA12" i="2"/>
  <c r="AA14" i="2"/>
  <c r="AA19" i="2"/>
  <c r="AA21" i="2"/>
  <c r="AA24" i="2"/>
  <c r="AA27" i="2"/>
  <c r="Y159" i="2"/>
  <c r="Y7" i="2"/>
  <c r="AA15" i="2"/>
  <c r="AA25" i="2"/>
  <c r="AC67" i="2"/>
  <c r="AA16" i="2"/>
  <c r="AA23" i="2"/>
  <c r="AA26" i="2"/>
  <c r="Z28" i="2"/>
  <c r="AA31" i="2"/>
  <c r="AA38" i="2"/>
  <c r="AA37" i="2"/>
  <c r="AA46" i="2"/>
  <c r="AA50" i="2"/>
  <c r="Z67" i="2"/>
  <c r="AA80" i="2"/>
  <c r="Z83" i="2"/>
  <c r="AA87" i="2"/>
  <c r="Z89" i="2"/>
  <c r="AA92" i="2"/>
  <c r="AA95" i="2"/>
  <c r="AA99" i="2"/>
  <c r="AA102" i="2"/>
  <c r="Y105" i="2"/>
  <c r="AA108" i="2"/>
  <c r="Z111" i="2"/>
  <c r="AA114" i="2"/>
  <c r="AA118" i="2"/>
  <c r="Y122" i="2"/>
  <c r="Y129" i="2"/>
  <c r="AA133" i="2"/>
  <c r="AA140" i="2"/>
  <c r="AA151" i="2"/>
  <c r="AA155" i="2"/>
  <c r="AA149" i="2"/>
  <c r="AA154" i="2"/>
  <c r="AA163" i="2"/>
  <c r="Y166" i="2"/>
  <c r="AA172" i="2"/>
  <c r="AA175" i="2"/>
  <c r="H6" i="2"/>
  <c r="N64" i="2"/>
  <c r="R170" i="2"/>
  <c r="R42" i="2"/>
  <c r="I42" i="2"/>
  <c r="N42" i="2"/>
  <c r="V42" i="2"/>
  <c r="G42" i="2"/>
  <c r="N166" i="2"/>
  <c r="N170" i="2"/>
  <c r="V28" i="2"/>
  <c r="I35" i="2"/>
  <c r="S6" i="2"/>
  <c r="N28" i="2"/>
  <c r="V174" i="2"/>
  <c r="I166" i="2"/>
  <c r="R166" i="2"/>
  <c r="R67" i="2"/>
  <c r="K6" i="2"/>
  <c r="V7" i="2"/>
  <c r="V83" i="2"/>
  <c r="R83" i="2"/>
  <c r="W6" i="2"/>
  <c r="U6" i="2"/>
  <c r="I170" i="2"/>
  <c r="X6" i="2"/>
  <c r="I111" i="2"/>
  <c r="V166" i="2"/>
  <c r="N174" i="2"/>
  <c r="R35" i="2"/>
  <c r="R174" i="2"/>
  <c r="M6" i="2"/>
  <c r="T6" i="2"/>
  <c r="V137" i="2"/>
  <c r="R137" i="2"/>
  <c r="I77" i="2"/>
  <c r="V89" i="2"/>
  <c r="I89" i="2"/>
  <c r="Q6" i="2"/>
  <c r="V35" i="2"/>
  <c r="N77" i="2"/>
  <c r="I67" i="2"/>
  <c r="G35" i="2"/>
  <c r="N89" i="2"/>
  <c r="R7" i="2"/>
  <c r="R28" i="2"/>
  <c r="N35" i="2"/>
  <c r="I83" i="2"/>
  <c r="N83" i="2"/>
  <c r="G7" i="2"/>
  <c r="I28" i="2"/>
  <c r="V67" i="2"/>
  <c r="N105" i="2"/>
  <c r="R111" i="2"/>
  <c r="V77" i="2"/>
  <c r="V105" i="2"/>
  <c r="P6" i="2"/>
  <c r="R77" i="2"/>
  <c r="R105" i="2"/>
  <c r="N111" i="2"/>
  <c r="R89" i="2"/>
  <c r="G89" i="2"/>
  <c r="I105" i="2"/>
  <c r="V111" i="2"/>
  <c r="I137" i="2"/>
  <c r="N137" i="2"/>
  <c r="V170" i="2"/>
  <c r="G170" i="2"/>
  <c r="AA42" i="2" l="1"/>
  <c r="AC6" i="2"/>
  <c r="AA129" i="2"/>
  <c r="AA83" i="2"/>
  <c r="AA77" i="2"/>
  <c r="AA166" i="2"/>
  <c r="AA122" i="2"/>
  <c r="AA28" i="2"/>
  <c r="AA111" i="2"/>
  <c r="AA159" i="2"/>
  <c r="AA170" i="2"/>
  <c r="AA105" i="2"/>
  <c r="AA64" i="2"/>
  <c r="AA35" i="2"/>
  <c r="AA89" i="2"/>
  <c r="AA137" i="2"/>
  <c r="AA174" i="2"/>
  <c r="AA144" i="2"/>
  <c r="N63" i="2"/>
  <c r="AA63" i="2" s="1"/>
  <c r="Z6" i="2"/>
  <c r="R6" i="2"/>
  <c r="I6" i="2"/>
  <c r="G67" i="2"/>
  <c r="V6" i="2"/>
  <c r="N62" i="2" l="1"/>
  <c r="AA62" i="2" s="1"/>
  <c r="G6" i="2"/>
  <c r="N61" i="2" l="1"/>
  <c r="AA61" i="2" s="1"/>
  <c r="N60" i="2" l="1"/>
  <c r="AA60" i="2" s="1"/>
  <c r="N59" i="2" l="1"/>
  <c r="AA59" i="2" l="1"/>
  <c r="N58" i="2"/>
  <c r="AA58" i="2" s="1"/>
  <c r="N57" i="2" l="1"/>
  <c r="AA57" i="2" s="1"/>
  <c r="N56" i="2" l="1"/>
  <c r="AA56" i="2" l="1"/>
  <c r="N55" i="2"/>
  <c r="AA55" i="2" s="1"/>
  <c r="N54" i="2" l="1"/>
  <c r="AA54" i="2" s="1"/>
  <c r="N53" i="2" l="1"/>
  <c r="AA53" i="2" s="1"/>
  <c r="N52" i="2" l="1"/>
  <c r="AA52" i="2" s="1"/>
  <c r="N51" i="2" l="1"/>
  <c r="AA51" i="2" l="1"/>
  <c r="L67" i="2" l="1"/>
  <c r="Y67" i="2" s="1"/>
  <c r="AA68" i="2"/>
  <c r="L6" i="2" l="1"/>
  <c r="Y6" i="2" s="1"/>
  <c r="N67" i="2"/>
  <c r="AA67" i="2" s="1"/>
  <c r="J7" i="2" l="1"/>
  <c r="J6" i="2" s="1"/>
  <c r="O7" i="2"/>
  <c r="O6" i="2" s="1"/>
  <c r="AB6" i="2" s="1"/>
  <c r="N8" i="2"/>
  <c r="N7" i="2" s="1"/>
  <c r="AB7" i="2" l="1"/>
  <c r="N6" i="2"/>
  <c r="AA6" i="2" s="1"/>
  <c r="AA7" i="2"/>
  <c r="AA8" i="2"/>
</calcChain>
</file>

<file path=xl/sharedStrings.xml><?xml version="1.0" encoding="utf-8"?>
<sst xmlns="http://schemas.openxmlformats.org/spreadsheetml/2006/main" count="909" uniqueCount="657">
  <si>
    <t>Уровень доступности дошкольного образования для детей в возрасте от 2 месяцев до 7 лет</t>
  </si>
  <si>
    <t>Доля выпускников профессиональных образовательных организаций, трудоустроенных по специальностям и профессиям, востребованным экономикой округа</t>
  </si>
  <si>
    <t>Число участников, вовлеченных в социально активную деятельность через увеличение охвата патриотическими проектами</t>
  </si>
  <si>
    <t>Число участников мероприятий, движений, проектов, направленных на сохранение нравственных ценностей и российской духовности</t>
  </si>
  <si>
    <t>Число участников мероприятий,  направленных на выявление, поддержку и развитие способностей и талантов у детей и молодежи</t>
  </si>
  <si>
    <t>Доля детей и молодежи в возрасте 5-18 лет, охваченных образовательными программами дополнительного образования, в общей численности детей и молодежи в возрасте 5-18 лет</t>
  </si>
  <si>
    <t>Количество муниципальных образований, оценка качества управления бюджетным процессом которых соответствует I степени качества</t>
  </si>
  <si>
    <t>Отсутствие просроченной задолженности по долговым обязательствам Чукотского автономного округа</t>
  </si>
  <si>
    <t>Выполнение плановых показателей в части поступления доходов от реализации и использования объектов государственного имущества казны Чукотского автономного округа и земельных участков</t>
  </si>
  <si>
    <t>Количество населенных пунктов, обеспеченных качественными каналами связи с возможностью подключения к сети "Интернет"</t>
  </si>
  <si>
    <t>Доля населения, обеспеченного качественной питьевой водой из систем централизованного водоснабжения</t>
  </si>
  <si>
    <t>Численность занятых в сфере малого и среднего предпринимательства, включая индивидуальных предпринимателей и самозанятых</t>
  </si>
  <si>
    <t>Отношение действующего портфеля микрозаймов к капитализации региональной микрофинансовой организации</t>
  </si>
  <si>
    <t>Количество резидентов промышленного парка</t>
  </si>
  <si>
    <t>Число участников мероприятий, направленных на развитие гражданского общества в Чукотском автономном округе</t>
  </si>
  <si>
    <t>Площадь выкупленных жилых помещений у лиц, не являющихся застройщиками</t>
  </si>
  <si>
    <t>Площадь благоустроенных жилых помещений посредством ремонта и (или) реконструкции</t>
  </si>
  <si>
    <t>Доля общей площади благоустроенных жилых помещений в сельских населенных пунктах</t>
  </si>
  <si>
    <t>Доля направленных на обезвреживание отходов, выделенных в результате раздельного накопления и (или) обработки (сортировки) твердых коммунальных отходов, в общей массе образованных твердых коммунальных отходов</t>
  </si>
  <si>
    <t>№ п/п</t>
  </si>
  <si>
    <t>наименование ГП</t>
  </si>
  <si>
    <t>всего</t>
  </si>
  <si>
    <t>федеральный бюджет</t>
  </si>
  <si>
    <t>окружной бюджет</t>
  </si>
  <si>
    <t xml:space="preserve">бюджет территориального государственного внебюджетного фонда </t>
  </si>
  <si>
    <t>внебюджетные источники</t>
  </si>
  <si>
    <t>Всего по государственным программам</t>
  </si>
  <si>
    <t>Государственная программа "Развитие здравоохранения Чукотского автономного округа"</t>
  </si>
  <si>
    <t xml:space="preserve">Региональный проект "Развитие инфраструктуры здравоохранения" </t>
  </si>
  <si>
    <t>Региональный проект "Борьба с сахарным диабетом"</t>
  </si>
  <si>
    <t>Региональный проект "Оптимальная для восстановления здоровья медицинская реабилитация в Чукотском автономном округе"</t>
  </si>
  <si>
    <t>Региональный проект "Развитие системы оказания первичной медико-санитарной помощи"</t>
  </si>
  <si>
    <t>Региональный проект "Борьба с сердечно-сосудистыми заболеваниями"</t>
  </si>
  <si>
    <t>Региональный проект "Борьба с онкологическими заболеваниями"</t>
  </si>
  <si>
    <t>Региональный проект "Обеспечение медицинских организаций системы здравоохранения квалифицированными кадрами"</t>
  </si>
  <si>
    <t>Региональный проект "Модернизация первичного звена здравоохранения Российской Федерации"</t>
  </si>
  <si>
    <t>Региональный проект "Разработка и реализация программы системной поддержки и повышения качества жизни граждан старшего поколения"</t>
  </si>
  <si>
    <t>Комплекс процессных мероприятий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</si>
  <si>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Комплекс процессных мероприятий "Охрана здоровья матери и ребенка"</t>
  </si>
  <si>
    <t>Комплекс процессных мероприятий "Обеспечение деятельности государственных органов"</t>
  </si>
  <si>
    <t>Государственная программа "Развитие занятости населения Чукотского автономного округа"</t>
  </si>
  <si>
    <t>Региональный проект "Содействие занятости"</t>
  </si>
  <si>
    <t>Комплекс процессных мероприятий "Содействие занятости населения и социальная поддержка безработных граждан"</t>
  </si>
  <si>
    <t>Комплекс процессных мероприятий "Улучшение условий и охраны труда"</t>
  </si>
  <si>
    <t>Комплекс процессных мероприятий "Сопровождение инвалидов молодого возраста при получении ими профессионального образования и содействие в последующем трудоустройстве"</t>
  </si>
  <si>
    <t>Комплекс процессных мероприятий "Оказание содействия добровольному переселению в Чукотский автономный округ соотечественников, проживающих за рубежом"</t>
  </si>
  <si>
    <t>Комплекс процессных мероприятий "Обеспечение деятельности государственных органов и подведомственных учреждений"</t>
  </si>
  <si>
    <t>Государственная программа "Социальная поддержка населения Чукотского автономного округа"</t>
  </si>
  <si>
    <t>Региональный проект "Финансовая поддержка семей при рождении детей"</t>
  </si>
  <si>
    <t>Комплекс процессных мероприятий "Формирование доступной среды жизнедеятельности для инвалидов и других маломобильных групп населения"</t>
  </si>
  <si>
    <t>Государственная программа "Стимулирование экономической активности населения Чукотского автономного округа"</t>
  </si>
  <si>
    <t>Региональный проект "Стимулирование развития предпринимательства"</t>
  </si>
  <si>
    <t>Региональный проект "Создание и развитие инфраструктуры поддержки субъектов малого и среднего предпринимательства"</t>
  </si>
  <si>
    <t>Региональный проект "Финансовая поддержка субъектов малого и среднего предпринимательства"</t>
  </si>
  <si>
    <t>Комплекс процессных мероприятий "Стимулирование развития предпринимательства в сельской местности"</t>
  </si>
  <si>
    <t>Комплекс процессных мероприятий "Финансовая поддержка социально ориентированных некоммерческих организаций"</t>
  </si>
  <si>
    <t>Комплекс процессных мероприятий "Информационная и консультационная поддержка социально ориентированных некоммерческих организаций"</t>
  </si>
  <si>
    <t>Государственная программа "Развитие культуры, спорта и туризма Чукотского автономного округа"</t>
  </si>
  <si>
    <t>Региональный проект "Развитие социальной инфраструктуры"</t>
  </si>
  <si>
    <t>Комплекс процессных мероприятий "Обеспечение государственных гарантий и развитие современной инфраструктуры культуры, спорта и туризма"</t>
  </si>
  <si>
    <t>Комплекс процессных мероприятий "Укрепление единого культурного пространства и развитие межнациональных отношений"</t>
  </si>
  <si>
    <t>Комплекс процессных мероприятий "Развитие кадрового потенциала"</t>
  </si>
  <si>
    <t>Комплекс процессных мероприятий "Поддержка и развитие детского и молодежного творчества"</t>
  </si>
  <si>
    <t>Комплекс процессных мероприятий "Грантовая поддержка проектов в области культуры"</t>
  </si>
  <si>
    <t>Комплекс процессных мероприятий "Создание региональной системы сохранения историко-культурного наследия Чукотки"</t>
  </si>
  <si>
    <t>Комплекс процессных мероприятий "Поддержка, популяризация и развитие физической культуры и спорта"</t>
  </si>
  <si>
    <t>Комплекс процессных мероприятий "Поддержка туризма"</t>
  </si>
  <si>
    <t>Комплекс процессных мероприятий "Обеспечение функционирования государственных учреждений"</t>
  </si>
  <si>
    <t>Государственная программа "Развитие агропромышленного комплекса Чукотского автономного округа"</t>
  </si>
  <si>
    <t>Региональный проект "Развитие отраслей агропромышленного комплекса"</t>
  </si>
  <si>
    <t>Региональный проект "Развитие традиционных видов промыслов"</t>
  </si>
  <si>
    <t>Региональный проект "Развитие пищевой и перерабатывающей промышленности"</t>
  </si>
  <si>
    <t>Региональный проект "Комплексное развитие сельских территорий"</t>
  </si>
  <si>
    <t>Региональный проект "Развитие инфраструктуры агропромышленного комплекса"</t>
  </si>
  <si>
    <t>Региональный проект "Акселерация субъектов малого и среднего предпринимательства"</t>
  </si>
  <si>
    <t>Комплекс процессных мероприятий "Создание условий развития государственной ветеринарной службы Чукотского автономного округа в целях обеспечения эпизоотического благополучия его территории"</t>
  </si>
  <si>
    <t>Государственная программа "Информационное общество Чукотского автономного округа"</t>
  </si>
  <si>
    <t>Комплекс процессных мероприятий "Развитие информационного общества и электронного правительства"</t>
  </si>
  <si>
    <t>Комплекс процессных мероприятий "Организация телерадиовещания"</t>
  </si>
  <si>
    <t>Комплекс процессных мероприятий "Цифровая Чукотка"</t>
  </si>
  <si>
    <t>Комплекс процессных мероприятий "Развитие информационной инфраструктуры"</t>
  </si>
  <si>
    <t>Государственная программа "Развитие жилищно-коммунального хозяйства и водохозяйственного комплекса Чукотского автономного округа</t>
  </si>
  <si>
    <t>Региональный проект "Модернизация систем коммунальной инфраструктуры Чукотского автономного округа"</t>
  </si>
  <si>
    <t>Региональный проект "Чистая вода"</t>
  </si>
  <si>
    <t>Комплекс процессных мероприятий "Оказание поддержки ресурсоснабжающим организациям в целях бесперебойного обеспечения коммунальными услугами потребителей"</t>
  </si>
  <si>
    <t>Комплекс процессных мероприятий "Обеспечение питьевой водой населения"</t>
  </si>
  <si>
    <t>Комплекс процессных мероприятий "Оказание поддержки организациям ЖКХ на укрепление и оснащение материально-технической базы"</t>
  </si>
  <si>
    <t xml:space="preserve">Государственная программа "Развитие образования и науки Чукотского автономного округа" </t>
  </si>
  <si>
    <t>Региональный проект "Профессионалитет"</t>
  </si>
  <si>
    <t>Региональный проект "Современная школа"</t>
  </si>
  <si>
    <t>Региональный проект "Успех каждого ребенка"</t>
  </si>
  <si>
    <t>Региональный проект "Патриотическое воспитание граждан Российской Федерации"</t>
  </si>
  <si>
    <t>Комплекс процессных мероприятий "Обеспечение государственных гарантий и развитие современной инфраструктуры образования"</t>
  </si>
  <si>
    <t>Комплекс процессных мероприятий "Оказание поддержки отдельным категориям специалистов, детей и молодежи"</t>
  </si>
  <si>
    <t>Комплекс процессных мероприятий "Организация отдыха и оздоровление детей"</t>
  </si>
  <si>
    <t>Комплекс процессных мероприятий "Грантовая поддержка проектов в области образования"</t>
  </si>
  <si>
    <t>Комплекс процессных мероприятий "Содействие в обеспечении жильём молодых семей"</t>
  </si>
  <si>
    <t>Комплекс процессных мероприятий "Поддержка, сохранение и развитие родных языков"</t>
  </si>
  <si>
    <t>Государственная программа "Развитие лесного хозяйства Чукотского автономного округа"</t>
  </si>
  <si>
    <t>Региональный проект "Сохранение лесов"</t>
  </si>
  <si>
    <t>Региональный проект "Стимулирование спроса на отечественные беспилотные авиационные системы в Чукотском автономном округе"</t>
  </si>
  <si>
    <t>Комплекс процессных мероприятий "Обеспечение использования, охраны и защиты лесов"</t>
  </si>
  <si>
    <t>Комплекс процессных мероприятий "Обеспечение реализации государственной программы"</t>
  </si>
  <si>
    <t>Комплекс процессных мероприятий "Обеспечение кадрового потенциала лесного хозяйства"</t>
  </si>
  <si>
    <t>Государственная программа "Развитие транспортной инфраструктуры Чукотского автономного округа"</t>
  </si>
  <si>
    <t>Региональный проект "Развитие аэропортовой инфраструктуры"</t>
  </si>
  <si>
    <t>Региональный проект "Строительство автомобильных дорог общего пользования регионального значения и сооружений на них"</t>
  </si>
  <si>
    <t>Региональный проект "Региональная и местная дорожная сеть"</t>
  </si>
  <si>
    <t>Комплекс процессных мероприятий "Поддержка морских портов"</t>
  </si>
  <si>
    <t>Комплекс процессных мероприятий "Дорожная деятельность в отношении автомобильных дорог общего пользования регионального значения Чукотского автономного округа в части проектирования, содержания, ремонта и капитального ремонта"</t>
  </si>
  <si>
    <t>Комплекс процессных мероприятий "Укрепление и оснащение материально-технической базы организаций дорожного хозяйства"</t>
  </si>
  <si>
    <t>Государственная программа "Управление региональными финансами и имуществом Чукотского автономного округа"</t>
  </si>
  <si>
    <t>Комплекс процессных мероприятий "Организация межбюджетных отношений и повышение уровня бюджетной обеспеченности местных бюджетов"</t>
  </si>
  <si>
    <t>Комплекс процессных мероприятий "Обслуживание государственного долга"</t>
  </si>
  <si>
    <t>Комплекс процессных мероприятий "Управление средствами резервного фонда"</t>
  </si>
  <si>
    <t>Государственная программа "Развитие жилищного строительства в Чукотском автономном округе"</t>
  </si>
  <si>
    <t>Региональный проект "Жилье"</t>
  </si>
  <si>
    <t>Комплекс процессных мероприятий "Обеспечение формирования муниципального жилищного фонда"</t>
  </si>
  <si>
    <t>Комплекс процессных мероприятий "Обеспечение жителей доступным и комфортным жильем"</t>
  </si>
  <si>
    <t>Государственная программа "Предупреждение чрезвычайных ситуаций природного и техногенного характера и обеспечение пожарной безопасности в Чукотском автономном округе"</t>
  </si>
  <si>
    <t>Комплекс процессных мероприятий "Развитие и совершенствование материально-технической базы поисково-спасательных формирований"</t>
  </si>
  <si>
    <t>Комплекс процессных мероприятий "Создание резерва материальных ресурсов Чукотского автономного округа в целях гражданской обороны, предупреждения и ликвидации чрезвычайных ситуаций"</t>
  </si>
  <si>
    <t>Государственная программа "Охрана окружающей среды и обеспечение рационального природопользования в Чукотском автономном округе"</t>
  </si>
  <si>
    <t>Региональный проект "Комплексная система обращения с твердыми коммунальными отходами"</t>
  </si>
  <si>
    <t>Комплекс процессных мероприятий "Профилактика конфликтных ситуаций "Человек - медведь"</t>
  </si>
  <si>
    <t>Комплекс процессных мероприятий "Охрана и использование объектов животного мира (за исключением охотничьих ресурсов и водных биологических ресурсов)"</t>
  </si>
  <si>
    <t>Комплекс процессных мероприятий "Мониторинг водных объектов"</t>
  </si>
  <si>
    <t>Комплекс процессных мероприятий "Обеспечение функционирования государственных органов"</t>
  </si>
  <si>
    <t>Государственная программа "Развитие энергетики Чукотского автономного округа"</t>
  </si>
  <si>
    <t>Региональный проект "Государственная поддержка предприятий угольной промышленности"</t>
  </si>
  <si>
    <t>Государственная программа "Обеспечение охраны общественного порядка и повышения безопасности дорожного движения в Чукотском автономном округе"</t>
  </si>
  <si>
    <t>Региональный проект "Безопасность дорожного движения"</t>
  </si>
  <si>
    <t>Комплекс процессных мероприятий "Совершенствование профилактики правонарушений в общественных местах, на улицах и на административных участках"</t>
  </si>
  <si>
    <t>Комплекс процессных мероприятий "Повышение безопасности дорожного движения"</t>
  </si>
  <si>
    <t>Государственная программа "Формирование комфортной городской среды в Чукотском автономном округе"</t>
  </si>
  <si>
    <t>Региональный проект "Формирование комфортной городской среды"</t>
  </si>
  <si>
    <t>Комплекс процессных мероприятий "Благоустройство и ремонт дворовых территорий в населенных пунктах Чукотского автономного округа"</t>
  </si>
  <si>
    <t>Комплекс процессных мероприятий "Создание комфортных условий проживания для всех категорий граждан"</t>
  </si>
  <si>
    <t>Государственная программа "Обеспечение устойчивого сокращения непригодного для проживания жилищного фонда в Чукотском автономном округе"</t>
  </si>
  <si>
    <t>Региональный проект "Обеспечение устойчивого сокращения непригодного для проживания жилищного фонда"</t>
  </si>
  <si>
    <t>Доля граждан, ведущих здоровый образ жизни</t>
  </si>
  <si>
    <t>Снижение заболеваемости туберкулезом, на 100 тыс. населения</t>
  </si>
  <si>
    <t>Младенческая смертность</t>
  </si>
  <si>
    <t>Снижение заболеваемости гепатитом С, на 100 тыс. населения</t>
  </si>
  <si>
    <t>Единица измерения (по ОКЕИ)</t>
  </si>
  <si>
    <t>Процент</t>
  </si>
  <si>
    <t>Человек</t>
  </si>
  <si>
    <t>Промилле (0,1 процента)</t>
  </si>
  <si>
    <t>Снижение заболеваемости ВИЧ, на 100 тыс. населения</t>
  </si>
  <si>
    <t>Смертность населения от всех причин смерти, на 1000 населения</t>
  </si>
  <si>
    <t>Ожидаемая продолжительность жизни при рождении</t>
  </si>
  <si>
    <t>Привлечено работников в рамках региональных программ повышения мобильности трудовых ресурсов</t>
  </si>
  <si>
    <t>Доля привлеченных в течение года работников, продолжающих осуществлять трудовую деятельность на конец года, в общей численности работников, привлеченных в течение года работодателями в рамках соглашения о предоставления субсидии</t>
  </si>
  <si>
    <t>Уровень регистрируемой безработицы на конец года</t>
  </si>
  <si>
    <t>Доля граждан, охваченных государственной социальной помощью на основании социального контракта, в общей численности малоимущих граждан</t>
  </si>
  <si>
    <t>Численность рождённых детей в год</t>
  </si>
  <si>
    <t>Доля граждан, получивших социальные услуги в учреждениях социального обслуживания населения, в общем числе граждан, обратившихся за получением социальных услуг в учреждениях социального обслуживания населения</t>
  </si>
  <si>
    <t>Тысяча человек</t>
  </si>
  <si>
    <t>Единица</t>
  </si>
  <si>
    <t>Доля сельского населения, систематически занимающегося физической культурой и спортом</t>
  </si>
  <si>
    <t>Доля объектов культурного наследия Чукотского автономного округа, по которым в полном объеме сформированы учетные дела (нарастающим итогом)</t>
  </si>
  <si>
    <t>Количество специалистов, заключивших договор на обучение в высших учебных заведениях Российской Федерации</t>
  </si>
  <si>
    <t>Доля зданий учреждений культуры, находящихся в удовлетворительном состоянии, в общем количестве зданий данных учреждений</t>
  </si>
  <si>
    <t>Отношение средней заработной платы работников учреждений культуры к среднемесячной начисленной заработной плате наемных работников в организациях, у индивидуальных предпринимателей и физических лиц (среднемесячному доходу от трудовой деятельности) по субъекту Российской Федерации</t>
  </si>
  <si>
    <t>Уровень обеспеченности субъектов Российской Федерации организациями культуры</t>
  </si>
  <si>
    <t>Количество участников мероприятий, направленных на укрепление общероссийского гражданского единства</t>
  </si>
  <si>
    <t>Число посещений культурных мероприятий</t>
  </si>
  <si>
    <t>Рентабельность сельскохозяйственных организаций (с учетом субсидий)</t>
  </si>
  <si>
    <t>Среднемесячная начисленная заработная плата работников сельского хозяйства (без субъектов малого предпринимательства)</t>
  </si>
  <si>
    <t>Индекс производства продукции сельского хозяйства (в сопоставимых ценах) к уровню 2020 года</t>
  </si>
  <si>
    <t xml:space="preserve">Индекс производства пищевых продуктов (в сопоставимых ценах) к уровню 2020 года </t>
  </si>
  <si>
    <t>Рубль</t>
  </si>
  <si>
    <t>Доля сельского населения в общей численности населения</t>
  </si>
  <si>
    <t xml:space="preserve">Доля общей площади благоустроенных жилых помещений в сельских населенных пунктах </t>
  </si>
  <si>
    <t xml:space="preserve">Численность специалистов, прошедших обучение либо привлеченных на работу на сельских территориях в результате оказания государственной поддержки </t>
  </si>
  <si>
    <t>Стоимостная доля закупаемого и (или) арендуемого региональными органами исполнительной власти Чукотского автономного округа и иными органами государственной власти отечественного программного обеспечения</t>
  </si>
  <si>
    <t>Готовность объектов жилищно-коммунального хозяйства к прохождению осенне-зимнего периода</t>
  </si>
  <si>
    <t>Степень соответствия изменения (прироста) платы граждан за коммунальные услуги в среднем по Чукотскому автономному округу индексу изменения размера вносимой гражданами платы за коммунальные услуги, утвержденному Правительством Российской Федерации в среднем для Чукотского автономного округа</t>
  </si>
  <si>
    <t>Доля выпускников 9, 11 классов, успешно прошедших государственную итоговую аттестацию в государственных общеобразовательных организациях</t>
  </si>
  <si>
    <t>Лесистость территории Чукотского автономного округа</t>
  </si>
  <si>
    <t>Доля лесных пожаров, ликвидированных в течении первых суток с момента обнаружения, в общем количестве лесных пожаров</t>
  </si>
  <si>
    <t>Площадь лесных пожаров на землях лесного фонда</t>
  </si>
  <si>
    <t>Доля площади земель лесного фонда, переданных в пользование, в общей площади земель лесного фонда</t>
  </si>
  <si>
    <t>Объем платежей в бюджетную систему Российской Федерации от использования лесов, расположенных на землях лесного фонда, в расчете на 1 га земель лесного фонда</t>
  </si>
  <si>
    <t>Гектар</t>
  </si>
  <si>
    <t>Количество перевезенных пассажиров на местных авиационных линиях</t>
  </si>
  <si>
    <t>Количество действующих взлетно-посадочных площадок</t>
  </si>
  <si>
    <t>Количество предприятий, осуществляющих перевозку пассажиров морским транспортом</t>
  </si>
  <si>
    <t>Количество переваленного груза</t>
  </si>
  <si>
    <t>Количество перевезенного груза морским и внутрилиманным транспортом</t>
  </si>
  <si>
    <t>Тысяча тонн</t>
  </si>
  <si>
    <t>Протяженность сети автомобильных дорог общего пользования регионального значения</t>
  </si>
  <si>
    <t>Прирост протяженности сети автомобильных дорог общего пользования регионального значения в результате строительства новых автомобильных дорог</t>
  </si>
  <si>
    <t>Объем ввода в эксплуатацию после строительства и реконструкции автомобильных дорог общего пользования регионального значения</t>
  </si>
  <si>
    <t>Прирост численности парка дорожной техники и (или) оборудования, необходимого для функционирования, содержания и (или) ремонта автомобильных дорог, находящейся (находящегося) во владении (пользовании) предприятия (нарастающим итогом)</t>
  </si>
  <si>
    <t>Доля автомобильных дорог регионального или межмуниципального значения, соответствующих нормативным требованиям</t>
  </si>
  <si>
    <t>Протяженность автомобильных дорог общего пользования регионального значения, завершенных капитальным ремонтом</t>
  </si>
  <si>
    <t>Протяженность автомобильных дорог общего пользования регионального значения, завершенных ремонтом</t>
  </si>
  <si>
    <t>Протяженность автомобильных дорог общего пользования местного значения городских агломераций, приведенная в нормативное состояние</t>
  </si>
  <si>
    <t>Процент выполнения государственных услуг, предусмотренных Государственным заданием, утвержденным для ГБУ "ДЭУ ЧАО"</t>
  </si>
  <si>
    <t>Количество закупленной техники, необходимой для содержания и обслуживания региональных автомобильных дорог Чукотского автономного округа</t>
  </si>
  <si>
    <t>Объем просроченной задолженности по страховым взносам в государственные внебюджетные фонды, налогам и сборам в бюджеты всех уровней у ГКУ ЧАО "УАД ЧАО" и ГБУ "ДЭУ ЧАО"</t>
  </si>
  <si>
    <t>Объем просроченной задолженности по выплате заработной платы работникам ГКУ ЧАО "УАД ЧАО" и ГБУ "ДЭУ ЧАО"</t>
  </si>
  <si>
    <t>Тысяча рублей</t>
  </si>
  <si>
    <t>Квадратный метр</t>
  </si>
  <si>
    <t>Количество актуализированных документов территориального планирования и градостроительного зонирования в целях приведения в соответствие с федеральным и региональным законодательством</t>
  </si>
  <si>
    <t>Количество застройщиков (физических лиц), получивших субсидию на строительство объектов индивидуального жилищного строительства</t>
  </si>
  <si>
    <t>Уровень обеспеченности материальными ресурсами резерва Чукотского автономного округа</t>
  </si>
  <si>
    <t>Уровень обеспеченности установленных групп населения Чукотского автономного округа средствами индивидуальной защиты</t>
  </si>
  <si>
    <t>Уровень оснащенности поисково-спасательного отряда современной спасательной техникой, оборудованием и средствами спасения</t>
  </si>
  <si>
    <t>Степень исполнения Плана основных мероприятий Чукотского автономного округа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на соответствующий год (в части мероприятий, закрепленных за Правительством Чукотского автономного округа)</t>
  </si>
  <si>
    <t>Степень выполнения государственного задания на оказание государственных услуг (выполнение работ) ГБОУ «УМЦ ГО ЧС»</t>
  </si>
  <si>
    <t>Объем просроченной задолженности по страховым взносам в государственные внебюджетные фонды, налогам и сборам в бюджеты всех уровней у государственных учреждений</t>
  </si>
  <si>
    <t>Объем просроченной задолженности по выплате заработной платы работникам государственных учреждений</t>
  </si>
  <si>
    <t>Уровень оснащённости поисково-спасательного отряда оборудованием и средств индивидуальной защиты</t>
  </si>
  <si>
    <t>Едница</t>
  </si>
  <si>
    <t>Доля водных объектов, на которых будет организовано осуществление мониторинга поверхностных водных объектов, в том числе развитие наблюдательной сети (определение состояния дна, берегов и водоохранных зон на реках) к количеству водных объектов, на которых требуется осуществление мониторинга водных объектов</t>
  </si>
  <si>
    <t>Доля утилизированного затонувшего имущества от общего количества, запланированного к подъему и утилизации затонувшего имущества на территории Чукотского автономного округа</t>
  </si>
  <si>
    <t>Доля протяженности расчищенных участков русел рек и (или) площади восстановленных водных объектов от запланированных в текущем году</t>
  </si>
  <si>
    <t>Доля проведенных работ по образованию земельных участков под ООПТ регионального значения от общего запланированного количества</t>
  </si>
  <si>
    <t>Доля организованных мероприятий по защите человека от медведя в границах населенных пунктов Чукотского автономного округа некоммерческими организациями Чукотского автономного округа от количества запланированных мероприятий</t>
  </si>
  <si>
    <t>Доля видов объектов животного мира, занесенных в Красную книгу Российской Федерации (за исключением водных биологических ресурсов), в отношении которых проведены мероприятия по охране и воспроизводству, в общем количестве видов объектов животного мира, занесенных в Красную книгу Российской Федерации (за исключением водных биологических ресурсов) и обитающих на территории Чукотского автономного округа</t>
  </si>
  <si>
    <t>Обеспеченность Чукотского автономного округа необходимой инфраструктурой в рамках реализации инвестиционного проекта</t>
  </si>
  <si>
    <t>Добыча угля</t>
  </si>
  <si>
    <t>Отношение объема электрической энергии, реализованной потребителям, за исключением населения и приравненным к нему потребителям, гарантирующими поставщиками (энергосбытовыми (энергоснабжающими) организациями), получающими субсидию на возмещение недополученных доходов в связи с доведением цен (тарифов) на электрическую энергию (мощность) до базовых уровней цен (тарифов) на электрическую энергию (мощность), к общему объему электрической энергии, реализованной потребителям, за исключением населения и приравненным к нему потребителям, гарантирующими поставщиками (энергосбытовыми (энергоснабжающими) организациями) в Чукотском автономном округе</t>
  </si>
  <si>
    <t>Миллион кубических метров</t>
  </si>
  <si>
    <t>Объем потребленного природного газа</t>
  </si>
  <si>
    <t>Общее количество зарегистрированных преступлений</t>
  </si>
  <si>
    <t>Уровень преступности в расчёте на 10 тыс. населения</t>
  </si>
  <si>
    <t>Количество погибших в дорожно-транспортных происшествиях на 100 тыс. населения (социальный риск)</t>
  </si>
  <si>
    <t>Количество погибших в дорожно-транспортных происшествиях на 100 тыс. транспортных средств (транспортный риск)</t>
  </si>
  <si>
    <t>Количество благоустроенных дворовых территорий</t>
  </si>
  <si>
    <t>Увеличение площади благоустроенной дворовой территории</t>
  </si>
  <si>
    <t>Примечание</t>
  </si>
  <si>
    <t>Количество рейсов, выполненных воздушным транспортом по межрегиональным маршрутам с территории Чукотского автономного округа</t>
  </si>
  <si>
    <t xml:space="preserve"> Выполнение, процент</t>
  </si>
  <si>
    <t>Региональный проект "Развитие туристической инфраструктуры Чукотского автономного округа"</t>
  </si>
  <si>
    <t>Всего</t>
  </si>
  <si>
    <t>Сводная бюджетная роспись, тыс. рублей</t>
  </si>
  <si>
    <t>Принятые бюджетные обязательства,  тыс. рублей</t>
  </si>
  <si>
    <t>Кассовое исполнение,  тыс. рублей</t>
  </si>
  <si>
    <t>Кассовое исполнение, процент</t>
  </si>
  <si>
    <t>Государственная программа
 "Предупреждение чрезвычайных ситуаций природного и техногенного характера и обеспечение пожарной безопасности в Чукотском автономном округе"</t>
  </si>
  <si>
    <t>План по программе на 2024 год</t>
  </si>
  <si>
    <t>В соответствии с законом о бюджете,  тыс. рублей</t>
  </si>
  <si>
    <t xml:space="preserve">Сводный отчет о ходе реализации государственных программ Чукотского автономного округа за 2024 год </t>
  </si>
  <si>
    <t>ЦСР</t>
  </si>
  <si>
    <t>01</t>
  </si>
  <si>
    <t>01 2 01</t>
  </si>
  <si>
    <t>01 2 02</t>
  </si>
  <si>
    <t>01 2 3D</t>
  </si>
  <si>
    <t>01 2 N 1</t>
  </si>
  <si>
    <t>01 2 N 2</t>
  </si>
  <si>
    <t>01 2 N 3</t>
  </si>
  <si>
    <t>01 2 N 5</t>
  </si>
  <si>
    <t>-</t>
  </si>
  <si>
    <t>Региональный проект "Создание единого цифрового контура в здравоохранении Чукотского автономного округа на основе Региональной медицинской информационной системы Чукотского автономного округа (РМИС ЧАО)"</t>
  </si>
  <si>
    <t>01 2 N 7</t>
  </si>
  <si>
    <t>01 2 N 9</t>
  </si>
  <si>
    <t>01 2 P3</t>
  </si>
  <si>
    <t>Региональный проект "Формирование системы мотивации граждан к здоровому образу жизни, включая здоровое питание и отказ от вредных привычек"</t>
  </si>
  <si>
    <t>01 2 P4</t>
  </si>
  <si>
    <t>Комплекс процессных мероприятий "Профилактика заболеваний и формирование здорового образа жизни. Развитие первичной медико-санитарной помощи"</t>
  </si>
  <si>
    <t>01 4 01</t>
  </si>
  <si>
    <t>01 4 02</t>
  </si>
  <si>
    <t>01 4 03</t>
  </si>
  <si>
    <t>01 4 04</t>
  </si>
  <si>
    <t>Комплекс процессных мероприятий "Оказание паллиативной помощи, в том числе детям"</t>
  </si>
  <si>
    <t>Комплекс процессных мероприятий "Кадровое обеспечение системы здравоохранения"</t>
  </si>
  <si>
    <t>01 4 05</t>
  </si>
  <si>
    <t>Комплекс процессных мероприятий "Совершенствование системы лекарственного обеспечения, в том числе в амбулаторных условиях"</t>
  </si>
  <si>
    <t>01 4 06</t>
  </si>
  <si>
    <t>01 4 07</t>
  </si>
  <si>
    <t>01 4 08</t>
  </si>
  <si>
    <t>Комплекс процессных мероприятий "Финансовое обеспечение оказания гарантированной медицинской помощи населению Чукотского автономного округа"</t>
  </si>
  <si>
    <t>01 4 09</t>
  </si>
  <si>
    <t>02</t>
  </si>
  <si>
    <t>02 2 P2</t>
  </si>
  <si>
    <t>02 4 01</t>
  </si>
  <si>
    <t>02 4 02</t>
  </si>
  <si>
    <t>02 4 03</t>
  </si>
  <si>
    <t>02 4 04</t>
  </si>
  <si>
    <t>02 4 05</t>
  </si>
  <si>
    <t>03</t>
  </si>
  <si>
    <t>03 2 P1</t>
  </si>
  <si>
    <t>03 2 P3</t>
  </si>
  <si>
    <t>Комплекс процессных мероприятий "Социальная поддержка отдельных категорий граждан"</t>
  </si>
  <si>
    <t>03 4 01</t>
  </si>
  <si>
    <t>Комплекс процессных мероприятий "Социальная поддержка семей и детей"</t>
  </si>
  <si>
    <t>03 4 02</t>
  </si>
  <si>
    <t>03 4 03</t>
  </si>
  <si>
    <t>03 4 04</t>
  </si>
  <si>
    <t>04</t>
  </si>
  <si>
    <t>04 2 01</t>
  </si>
  <si>
    <t>04 2 02</t>
  </si>
  <si>
    <t>04 2 03</t>
  </si>
  <si>
    <t>04 2 I2</t>
  </si>
  <si>
    <t>Региональный проект "Создание благоприятных условий для осуществления деятельности самозанятыми гражданами"</t>
  </si>
  <si>
    <t>04 2 I4</t>
  </si>
  <si>
    <t>Региональный проект "Создание условий для легкого старта и комфортного ведения бизнеса"</t>
  </si>
  <si>
    <t>04 4 03</t>
  </si>
  <si>
    <t>04 4 06</t>
  </si>
  <si>
    <t>04 4 07</t>
  </si>
  <si>
    <t>05</t>
  </si>
  <si>
    <t>05 2 01</t>
  </si>
  <si>
    <t>05 2 A1</t>
  </si>
  <si>
    <t>Региональный проект "Культурная среда"</t>
  </si>
  <si>
    <t>05 2 A2</t>
  </si>
  <si>
    <t>Региональный проект "Творческие люди"</t>
  </si>
  <si>
    <t>05 2 J1</t>
  </si>
  <si>
    <t>05 2 P5</t>
  </si>
  <si>
    <t>05 4 01</t>
  </si>
  <si>
    <t>05 4 02</t>
  </si>
  <si>
    <t>05 4 03</t>
  </si>
  <si>
    <t>05 4 04</t>
  </si>
  <si>
    <t>05 4 05</t>
  </si>
  <si>
    <t>05 4 06</t>
  </si>
  <si>
    <t>05 4 07</t>
  </si>
  <si>
    <t>05 4 08</t>
  </si>
  <si>
    <t>05 4 09</t>
  </si>
  <si>
    <t>05 4 10</t>
  </si>
  <si>
    <t>06</t>
  </si>
  <si>
    <t>06 2 01</t>
  </si>
  <si>
    <t>06 2 02</t>
  </si>
  <si>
    <t>06 2 03</t>
  </si>
  <si>
    <t>06 2 04</t>
  </si>
  <si>
    <t>Региональный проект "Стимулирование повышения доступности товаров и услуг для населения"</t>
  </si>
  <si>
    <t>06 2 05</t>
  </si>
  <si>
    <t>06 2 06</t>
  </si>
  <si>
    <t>06 2 I5</t>
  </si>
  <si>
    <t>06 4 01</t>
  </si>
  <si>
    <t>Комплекс процессных мероприятий "Создание условий для повышения конкурентоспособности агропромышленного комплекса"</t>
  </si>
  <si>
    <t>06 4 02</t>
  </si>
  <si>
    <t>07</t>
  </si>
  <si>
    <t>08</t>
  </si>
  <si>
    <t>07 4 01</t>
  </si>
  <si>
    <t>07 4 02</t>
  </si>
  <si>
    <t>07 4 03</t>
  </si>
  <si>
    <t>07 4 04</t>
  </si>
  <si>
    <t>07 4 05</t>
  </si>
  <si>
    <t>08 2 01</t>
  </si>
  <si>
    <t>08 2 F5</t>
  </si>
  <si>
    <t>08 4 01</t>
  </si>
  <si>
    <t>08 4 02</t>
  </si>
  <si>
    <t>08 4 03</t>
  </si>
  <si>
    <t>09</t>
  </si>
  <si>
    <t>09 2 02</t>
  </si>
  <si>
    <t>09 2 6D</t>
  </si>
  <si>
    <t>09 2 E1</t>
  </si>
  <si>
    <t>09 2 E2</t>
  </si>
  <si>
    <t>09 2 EВ</t>
  </si>
  <si>
    <t>09 2 P2</t>
  </si>
  <si>
    <t>09 4 01</t>
  </si>
  <si>
    <t>09 4 02</t>
  </si>
  <si>
    <t>09 4 03</t>
  </si>
  <si>
    <t>09 4 04</t>
  </si>
  <si>
    <t>Комплекс процессных мероприятий "Поддержка и развитие детского и молодежного образования и творчества"</t>
  </si>
  <si>
    <t>09 4 05</t>
  </si>
  <si>
    <t>09 4 06</t>
  </si>
  <si>
    <t>09 4 07</t>
  </si>
  <si>
    <t>09 4 08</t>
  </si>
  <si>
    <t>09 4 09</t>
  </si>
  <si>
    <t>10</t>
  </si>
  <si>
    <t>10 2 GА</t>
  </si>
  <si>
    <t>10 2 Y4</t>
  </si>
  <si>
    <t>10 4 01</t>
  </si>
  <si>
    <t>10 4 02</t>
  </si>
  <si>
    <t>10 4 03</t>
  </si>
  <si>
    <t>11</t>
  </si>
  <si>
    <t>11 2 01</t>
  </si>
  <si>
    <t>11 2 02</t>
  </si>
  <si>
    <t>11 2 R1</t>
  </si>
  <si>
    <t>Комплекс процессных мероприятий "Поддержка авиакомпаний и аэропортов"</t>
  </si>
  <si>
    <t>11 4 01</t>
  </si>
  <si>
    <t>11 4 02</t>
  </si>
  <si>
    <t>Комплекс процессных мероприятий "Реконструкция, капитальный ремонт автомобильных дорог общего пользования регионального значения и сооружений на них"</t>
  </si>
  <si>
    <t>11 4 03</t>
  </si>
  <si>
    <t>11 4 04</t>
  </si>
  <si>
    <t>Комплекс процессных мероприятий "Капитальный ремонт и благоустройство улично-дорожной сети и дворовых территорий (кварталов) в г. Певеке"</t>
  </si>
  <si>
    <t>11 4 05</t>
  </si>
  <si>
    <t>11 4 06</t>
  </si>
  <si>
    <t>11 4 07</t>
  </si>
  <si>
    <t>12</t>
  </si>
  <si>
    <t>Региональный проект "Национальная система пространственных данных"</t>
  </si>
  <si>
    <t>12 2 4F</t>
  </si>
  <si>
    <t>12 4 01</t>
  </si>
  <si>
    <t>12 4 02</t>
  </si>
  <si>
    <t>12 4 03</t>
  </si>
  <si>
    <t>Комплекс процессных мероприятий "Управление объектами государственного имущества казны Чукотского автономного округа"</t>
  </si>
  <si>
    <t>12 4 04</t>
  </si>
  <si>
    <t>12 4 06</t>
  </si>
  <si>
    <t>14</t>
  </si>
  <si>
    <t>14 2 F1</t>
  </si>
  <si>
    <t>14 4 01</t>
  </si>
  <si>
    <t>14 4 02</t>
  </si>
  <si>
    <t>Комплекс процессных мероприятий "Обеспечение документами территориального планирования и градостроительного зонирования муниципальных образований"</t>
  </si>
  <si>
    <t>14 4 03</t>
  </si>
  <si>
    <t>Комплекс процессных мероприятий "Разработка документов ценообразования и сметного нормирования строительной отрасли Чукотского автономного округа"</t>
  </si>
  <si>
    <t>14 4 04</t>
  </si>
  <si>
    <t>Комплекс процессных мероприятий "Обеспечение жителей индивидуальным жильем"</t>
  </si>
  <si>
    <t>14 4 05</t>
  </si>
  <si>
    <t>16</t>
  </si>
  <si>
    <t>16 4 01</t>
  </si>
  <si>
    <t>Комплекс процессных мероприятий "Создание, развитие и внедрение систем обеспечения безопасности жизнедеятельности населения на территории Чукотского автономного округа"</t>
  </si>
  <si>
    <t>16 4 02</t>
  </si>
  <si>
    <t>16 4 03</t>
  </si>
  <si>
    <t>Комплекс процессных мероприятий "Развитие материально-технической базы подразделений противопожарной службы и добровольной пожарной охраны"</t>
  </si>
  <si>
    <t>16 4 05</t>
  </si>
  <si>
    <t>Комплекс процессных мероприятий "Развитие инфраструктуры противопожарной службы Чукотского автономного округа"</t>
  </si>
  <si>
    <t>16 4 06</t>
  </si>
  <si>
    <t>16 4 07</t>
  </si>
  <si>
    <t>18</t>
  </si>
  <si>
    <t>Региональный проект "Генеральная уборка"</t>
  </si>
  <si>
    <t>18 2 01</t>
  </si>
  <si>
    <t>18 2 03</t>
  </si>
  <si>
    <t>18 4 01</t>
  </si>
  <si>
    <t>Комплекс процессных мероприятий "Охрана и использование охотничьих ресурсов"</t>
  </si>
  <si>
    <t>18 4 03</t>
  </si>
  <si>
    <t>Комплекс процессных мероприятий "Развитие государственного управления системой особо охраняемых природных территорий регионального значения"</t>
  </si>
  <si>
    <t>18 4 04</t>
  </si>
  <si>
    <t>18 4 05</t>
  </si>
  <si>
    <t>18 4 06</t>
  </si>
  <si>
    <t>Комплекс процессных мероприятий "Возмещение и финансовое обеспечение затрат региональных операторов по обращению с твердыми коммунальными отходами, юридических лиц и индивидуальных предпринимателей, связанных с оказанием услуг по обращению с твердыми коммунальными отходами и (или) осуществлением деятельности по обращению с отходами"</t>
  </si>
  <si>
    <t>18 4 07</t>
  </si>
  <si>
    <t>18 4 08</t>
  </si>
  <si>
    <t>18 4 09</t>
  </si>
  <si>
    <t>Комплекс процессных мероприятий "Обеспечение кадрового потенциала в организациях природоохранной деятельности, экологической безопасности и экоаналитического контроля Чукотского автономного округа"</t>
  </si>
  <si>
    <t>18 4 10</t>
  </si>
  <si>
    <t>Комплекс процессных мероприятий "Укрепление материально-технической базы"</t>
  </si>
  <si>
    <t>18 4 11</t>
  </si>
  <si>
    <t>19</t>
  </si>
  <si>
    <t>Региональный проект "Модернизация газового месторождения "Западно-Озерное"</t>
  </si>
  <si>
    <t>19 2 01</t>
  </si>
  <si>
    <t>19 2 02</t>
  </si>
  <si>
    <t>Региональный проект "Реализация инвестиционных проектов по организации добычи и переработки многокомпонентных руд, в том числе содержащих цветные и благородные металлы, на территории Чукотского автономного округа"</t>
  </si>
  <si>
    <t>19 2 03</t>
  </si>
  <si>
    <t>19 4 01</t>
  </si>
  <si>
    <t>Комплекс процессных мероприятий "Содействие развитию газовой отрасли"</t>
  </si>
  <si>
    <t>19 4 02</t>
  </si>
  <si>
    <t>19 4 04</t>
  </si>
  <si>
    <t>20</t>
  </si>
  <si>
    <t>20 2 R3</t>
  </si>
  <si>
    <t>20 4 01</t>
  </si>
  <si>
    <t>20 4 02</t>
  </si>
  <si>
    <t>21</t>
  </si>
  <si>
    <t>21 2 F2</t>
  </si>
  <si>
    <t>21 4 01</t>
  </si>
  <si>
    <t>21 4 02</t>
  </si>
  <si>
    <t>22</t>
  </si>
  <si>
    <t>22 2 F3</t>
  </si>
  <si>
    <t>4 261 800,10</t>
  </si>
  <si>
    <t>0</t>
  </si>
  <si>
    <t>ЭБ не идет с СБО</t>
  </si>
  <si>
    <t>Плановое значение на конец текущего года</t>
  </si>
  <si>
    <t>Плановое значение на конец отчетного периода</t>
  </si>
  <si>
    <t>Фактическое значение на конец отчетного периода</t>
  </si>
  <si>
    <t>Доля заявлений поступающих по региональным массовым социально значимым услугам, оказываемым в Чукотском автономном округе в электронном виде, от общего количества заявлений поданных на оказание региональных массовых социально значимых услуг, предоставляемых в Чукотском автономном округе</t>
  </si>
  <si>
    <t>Количество учреждений, обеспеченных каналами связи с возможностью подключения по видеоконференцсвязи между органами исполнительной власти и органами местного самоуправления</t>
  </si>
  <si>
    <t>Топливно-энергетический баланс Чукотского автономного округа</t>
  </si>
  <si>
    <t>Количество построенных (реконструированных) трансформаторных подстанций</t>
  </si>
  <si>
    <t>Обеспеченность Чукотского автономного округа инженерной инфраструктурой, обеспечиваю-щей бесперебойную подачу теплоэнергии и электроэнергии жителям города Билибино</t>
  </si>
  <si>
    <t>Количество рабочих мест</t>
  </si>
  <si>
    <t>Объем привлекаемых частных инвестиций в проекты, реализуемые с государственной поддержкой</t>
  </si>
  <si>
    <t>Протяженность построенных линий электропередачи</t>
  </si>
  <si>
    <t>Количество монтируемых опор</t>
  </si>
  <si>
    <t xml:space="preserve">Разработка проектно-сметной документации, получившей положительное заключение государственной экспертизы </t>
  </si>
  <si>
    <t>Штука</t>
  </si>
  <si>
    <t>Километр;^тысяча метров</t>
  </si>
  <si>
    <t>100</t>
  </si>
  <si>
    <t>Комплекс процессных мероприятий "Государственная поддержка энергоснабжающих организаций"</t>
  </si>
  <si>
    <t>Строительство взлетно-посадочной площадки Анадырь - Окружной</t>
  </si>
  <si>
    <t xml:space="preserve"> Уровень обеспеченности материальными ресурсами резерва Чукотского автономного округа</t>
  </si>
  <si>
    <t>Комплекс процессных мероприятий "Предотвращение негативного воздействия на окружающую среду и ликвидация его последствий"</t>
  </si>
  <si>
    <t>18 4 12</t>
  </si>
  <si>
    <t>Смертность населения от болезней системы кровообращения, на 100 тыс. населения</t>
  </si>
  <si>
    <t>Оценка общественного мнения по удовлетворенности медицинской помощи</t>
  </si>
  <si>
    <t>Информация о выполнении целевых показателей государственных программ 
Чукотского автономного округа за 2024 год</t>
  </si>
  <si>
    <t>Площадь жилых помещений, приобретенных у застройщиков многоквартирных домах, необходимых для переселения</t>
  </si>
  <si>
    <t>Удельный вес общей площади жилых помещений предоставленных гражданам, состоящим на учете в качестве нуждающихся в улучшении жилищных условий, по отношению к общей площади жилищного фонда</t>
  </si>
  <si>
    <t>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резерва"</t>
  </si>
  <si>
    <t>Разработка и реализация программы системной поддержки и повышения качества жизни граждан старшего поколения</t>
  </si>
  <si>
    <t>Смертность населения от новообразований, на 100 тыс. населения</t>
  </si>
  <si>
    <t>год</t>
  </si>
  <si>
    <t>Комплекс процессных мероприятий "Капитальный ремонт и модернизация многоквартирных домов"</t>
  </si>
  <si>
    <t>14 4 07</t>
  </si>
  <si>
    <t>18 4 02</t>
  </si>
  <si>
    <t>Комплекс процессных мероприятий "Осуществление отдельных полномочий Российской Федерации в области водных отношений"</t>
  </si>
  <si>
    <t>5,2</t>
  </si>
  <si>
    <t>460</t>
  </si>
  <si>
    <t>Тыс. человек</t>
  </si>
  <si>
    <t>Тысяча единиц</t>
  </si>
  <si>
    <t xml:space="preserve">Соотношение среднемесячных располагаемых ресурсов сельского и городского домохозяйств </t>
  </si>
  <si>
    <t xml:space="preserve"> Доля электронных документов от общего количества документов в исполнительных органах власти Чукотского автономного округа</t>
  </si>
  <si>
    <t xml:space="preserve"> Количество объектов, по которым разработана проектно-сметная документация в целях реализации мероприятий государственной программы</t>
  </si>
  <si>
    <t>Увеличение численности населения, для которого улучшится качество коммунальных услуг</t>
  </si>
  <si>
    <t>Снижение аварийности коммунальной инфраструктуры</t>
  </si>
  <si>
    <t>Увеличение протяженности замены инженерных сетей</t>
  </si>
  <si>
    <t xml:space="preserve"> Отношение фактического объема заготовки древесины к установленному объему изъятия древесины</t>
  </si>
  <si>
    <t xml:space="preserve">Количество разработанной проектно-сметной документации в целях строительства автомобильной дороги Колыма - Омсукчан - Омолон - Анадырь на территории Чукотского автономного округа, участок Омолон – 
Анадырь с подъездами до Билибино, Комсомольского и Эгвекинота
</t>
  </si>
  <si>
    <t> Уровень полноты и качества сведений об объектах недвижимости в Едином государственном реестре недвижимости</t>
  </si>
  <si>
    <t> Доля расходов резервного фонда Правительства Чукотского автономного округа на непредвиденные расходы в общем объеме расходов окружного бюджета</t>
  </si>
  <si>
    <t>Отношение дефицита окружного бюджета (за вычетом поступлений от продажи акций и иных форм участия в капитале, находящихся в собственности Чукотского автономного округа, и (или) снижения остатков средств на счетах по учёту средств окружного бюджета) к общему годовому объёму доходов окружного бюджета без учёта объёма безвозмездных поступлений</t>
  </si>
  <si>
    <t>Объем расходов окружного бюджета, формируемых в рамках государственных программ, в общем объёме расходов окружного бюджета</t>
  </si>
  <si>
    <t>Доля вывезенных отходов лома черных металлов от общего объема отходов лома черных металлов, запланированных к вывозу с территории Чукотского автономного округа</t>
  </si>
  <si>
    <t>Доля ликвидированных объектов накопленного вреда окружающей среде, прошедших оценку воздействия на состояние окружающей среды, здоровье и продолжительность жизни граждан, от общего количества таких объектов, запланированных к утилизации</t>
  </si>
  <si>
    <t>Отношение фактической добычи охотничьего ресурса (лося) к установленному лимиту добычи</t>
  </si>
  <si>
    <t>Количество расселенных многоквартирных домов согласно утвержденному реестру аварийных многоквартирных домов, признанных таковыми до 1 января 2017 года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</si>
  <si>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</si>
  <si>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</si>
  <si>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</si>
  <si>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</si>
  <si>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</si>
  <si>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</si>
  <si>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</si>
  <si>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</si>
  <si>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</si>
  <si>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</si>
  <si>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</si>
  <si>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</si>
  <si>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</si>
  <si>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</si>
  <si>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</si>
  <si>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</si>
  <si>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</si>
  <si>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</si>
  <si>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</si>
  <si>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</si>
  <si>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</si>
  <si>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</si>
  <si>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</si>
  <si>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</si>
  <si>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</si>
  <si>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</si>
  <si>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</si>
  <si>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</si>
  <si>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</si>
  <si>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</si>
  <si>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</si>
  <si>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</si>
  <si>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</si>
  <si>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</si>
  <si>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</si>
  <si>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</si>
  <si>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</si>
  <si>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</si>
  <si>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</si>
  <si>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</si>
  <si>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</si>
  <si>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</si>
  <si>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</si>
  <si>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</si>
  <si>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</si>
  <si>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</si>
  <si>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</si>
  <si>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</si>
  <si>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</si>
  <si>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</si>
  <si>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</si>
  <si>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</si>
  <si>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</si>
  <si>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</si>
  <si>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</si>
  <si>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</si>
  <si>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</si>
  <si>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</si>
  <si>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</si>
  <si>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</si>
  <si>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</si>
  <si>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</si>
  <si>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</si>
  <si>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</si>
  <si>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</si>
  <si>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</si>
  <si>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</si>
  <si>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</si>
  <si>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</si>
  <si>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</si>
  <si>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</si>
  <si>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</si>
  <si>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</si>
  <si>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</si>
  <si>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</si>
  <si>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</si>
  <si>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</si>
  <si>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</si>
  <si>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</si>
  <si>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</si>
  <si>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</si>
  <si>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</si>
  <si>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</si>
  <si>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</si>
  <si>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</si>
  <si>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</si>
  <si>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</si>
  <si>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</si>
  <si>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</si>
  <si>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10.1</t>
  </si>
  <si>
    <t>10.2</t>
  </si>
  <si>
    <t>10.3</t>
  </si>
  <si>
    <t>10.4</t>
  </si>
  <si>
    <t>10.5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</si>
  <si>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</si>
  <si>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</si>
  <si>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</si>
  <si>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</si>
  <si>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</si>
  <si>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</si>
  <si>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</si>
  <si>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</si>
  <si>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</si>
  <si>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</si>
  <si>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12.1</t>
  </si>
  <si>
    <t>12.2</t>
  </si>
  <si>
    <t>12.3</t>
  </si>
  <si>
    <t>12.4</t>
  </si>
  <si>
    <t>12.5</t>
  </si>
  <si>
    <t>12.6</t>
  </si>
  <si>
    <t>13.1</t>
  </si>
  <si>
    <t>13.2</t>
  </si>
  <si>
    <t>13.3</t>
  </si>
  <si>
    <t>13.4</t>
  </si>
  <si>
    <t>13.5</t>
  </si>
  <si>
    <t>13.6</t>
  </si>
  <si>
    <t>13.7</t>
  </si>
  <si>
    <t>14.1</t>
  </si>
  <si>
    <t>14.2</t>
  </si>
  <si>
    <t>14.3</t>
  </si>
  <si>
    <t>14.4</t>
  </si>
  <si>
    <t>14.5</t>
  </si>
  <si>
    <t>14.6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</si>
  <si>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</si>
  <si>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</si>
  <si>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</si>
  <si>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</si>
  <si>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</si>
  <si>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</si>
  <si>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</si>
  <si>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</si>
  <si>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</si>
  <si>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</si>
  <si>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</si>
  <si>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</si>
  <si>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</si>
  <si>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</si>
  <si>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16.1</t>
  </si>
  <si>
    <t>16.2</t>
  </si>
  <si>
    <t>16.3</t>
  </si>
  <si>
    <t>16.4</t>
  </si>
  <si>
    <t>16.5</t>
  </si>
  <si>
    <t>16.6</t>
  </si>
  <si>
    <t>17.1</t>
  </si>
  <si>
    <t>17.2</t>
  </si>
  <si>
    <t>17.3</t>
  </si>
  <si>
    <t>18.1</t>
  </si>
  <si>
    <t>18.2</t>
  </si>
  <si>
    <t>18.3</t>
  </si>
  <si>
    <t>19.1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</si>
</sst>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7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00B050"/>
      <name val="Calibri"/>
      <family val="2"/>
      <charset val="204"/>
      <scheme val="minor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20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80">
    <xf numFmtId="0" fontId="3" fillId="0" borderId="0" xfId="0" applyFont="1"/>
    <xf numFmtId="0" fontId="5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4" fillId="0" borderId="0" xfId="0" applyFont="1"/>
    <xf numFmtId="164" fontId="4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12" fillId="0" borderId="0" xfId="0" applyFont="1" applyAlignment="1">
      <alignment horizontal="left"/>
    </xf>
    <xf numFmtId="0" fontId="5" fillId="0" borderId="0" xfId="0" applyFont="1"/>
    <xf numFmtId="4" fontId="5" fillId="0" borderId="0" xfId="0" applyNumberFormat="1" applyFont="1"/>
    <xf numFmtId="0" fontId="11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wrapText="1"/>
    </xf>
    <xf numFmtId="4" fontId="4" fillId="0" borderId="5" xfId="0" applyNumberFormat="1" applyFont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right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7" xfId="0" applyFont="1" applyBorder="1" applyAlignment="1">
      <alignment vertical="center" wrapText="1"/>
    </xf>
    <xf numFmtId="0" fontId="1" fillId="0" borderId="0" xfId="0" applyFont="1"/>
    <xf numFmtId="1" fontId="5" fillId="0" borderId="7" xfId="0" applyNumberFormat="1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/>
    <xf numFmtId="4" fontId="5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49" fontId="5" fillId="0" borderId="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right" vertical="center"/>
    </xf>
    <xf numFmtId="0" fontId="13" fillId="0" borderId="0" xfId="0" applyFont="1"/>
    <xf numFmtId="0" fontId="15" fillId="0" borderId="0" xfId="0" applyFont="1"/>
    <xf numFmtId="0" fontId="8" fillId="0" borderId="0" xfId="0" applyFont="1"/>
    <xf numFmtId="0" fontId="4" fillId="0" borderId="2" xfId="0" applyFont="1" applyBorder="1" applyAlignment="1">
      <alignment wrapText="1"/>
    </xf>
    <xf numFmtId="4" fontId="4" fillId="0" borderId="3" xfId="0" applyNumberFormat="1" applyFont="1" applyBorder="1" applyAlignment="1">
      <alignment vertical="center"/>
    </xf>
    <xf numFmtId="0" fontId="2" fillId="0" borderId="0" xfId="0" applyFont="1"/>
    <xf numFmtId="49" fontId="4" fillId="0" borderId="4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7" fillId="0" borderId="0" xfId="0" applyFont="1"/>
    <xf numFmtId="49" fontId="5" fillId="0" borderId="5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75"/>
  <sheetViews>
    <sheetView tabSelected="1" zoomScale="70" zoomScaleNormal="7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Q7" sqref="Q7"/>
    </sheetView>
  </sheetViews>
  <sheetFormatPr defaultColWidth="9.140625" defaultRowHeight="15" x14ac:dyDescent="0.25"/>
  <cols>
    <col min="1" max="1" width="9.28515625" style="21" customWidth="1"/>
    <col min="2" max="2" width="37.140625" style="10" customWidth="1"/>
    <col min="3" max="3" width="12.85546875" style="21" customWidth="1"/>
    <col min="4" max="6" width="9.140625" style="21" hidden="1" customWidth="1"/>
    <col min="7" max="7" width="16.7109375" style="10" customWidth="1"/>
    <col min="8" max="8" width="16.140625" style="10" customWidth="1"/>
    <col min="9" max="9" width="15.85546875" style="10" customWidth="1"/>
    <col min="10" max="10" width="16.85546875" style="10" customWidth="1"/>
    <col min="11" max="11" width="14" style="10" customWidth="1"/>
    <col min="12" max="12" width="15.42578125" style="10" customWidth="1"/>
    <col min="13" max="13" width="17.28515625" style="10" customWidth="1"/>
    <col min="14" max="14" width="15.42578125" style="10" customWidth="1"/>
    <col min="15" max="15" width="16.42578125" style="10" customWidth="1"/>
    <col min="16" max="16" width="15.7109375" style="10" customWidth="1"/>
    <col min="17" max="17" width="17.5703125" style="10" customWidth="1"/>
    <col min="18" max="18" width="15.5703125" style="10" customWidth="1"/>
    <col min="19" max="19" width="17" style="10" customWidth="1"/>
    <col min="20" max="20" width="15.5703125" style="10" customWidth="1"/>
    <col min="21" max="21" width="18" style="10" customWidth="1"/>
    <col min="22" max="22" width="16" style="10" customWidth="1"/>
    <col min="23" max="23" width="16.5703125" style="10" customWidth="1"/>
    <col min="24" max="24" width="12.7109375" style="10" customWidth="1"/>
    <col min="25" max="25" width="14.140625" style="10" customWidth="1"/>
    <col min="26" max="26" width="18.5703125" style="10" customWidth="1"/>
    <col min="27" max="27" width="14.85546875" style="10" customWidth="1"/>
    <col min="28" max="28" width="17.28515625" style="10" customWidth="1"/>
    <col min="29" max="29" width="14.85546875" style="10" customWidth="1"/>
    <col min="30" max="30" width="14.140625" customWidth="1"/>
    <col min="31" max="31" width="15.5703125" customWidth="1"/>
  </cols>
  <sheetData>
    <row r="1" spans="1:29" ht="18.75" x14ac:dyDescent="0.3">
      <c r="B1" s="9" t="s">
        <v>245</v>
      </c>
      <c r="C1" s="20"/>
      <c r="D1" s="20"/>
      <c r="E1" s="20"/>
      <c r="F1" s="20"/>
      <c r="N1" s="11"/>
    </row>
    <row r="2" spans="1:29" x14ac:dyDescent="0.25">
      <c r="J2" s="11"/>
      <c r="K2" s="11"/>
      <c r="L2" s="11"/>
    </row>
    <row r="3" spans="1:29" ht="15" customHeight="1" x14ac:dyDescent="0.25">
      <c r="A3" s="62" t="s">
        <v>19</v>
      </c>
      <c r="B3" s="65" t="s">
        <v>20</v>
      </c>
      <c r="C3" s="69" t="s">
        <v>246</v>
      </c>
      <c r="D3" s="16"/>
      <c r="E3" s="16"/>
      <c r="F3" s="16"/>
      <c r="G3" s="61" t="s">
        <v>243</v>
      </c>
      <c r="H3" s="61"/>
      <c r="I3" s="61"/>
      <c r="J3" s="61"/>
      <c r="K3" s="61"/>
      <c r="L3" s="61"/>
      <c r="M3" s="61"/>
      <c r="N3" s="61"/>
      <c r="O3" s="61"/>
      <c r="P3" s="55" t="s">
        <v>239</v>
      </c>
      <c r="Q3" s="56"/>
      <c r="R3" s="56"/>
      <c r="S3" s="57"/>
      <c r="T3" s="55" t="s">
        <v>240</v>
      </c>
      <c r="U3" s="56"/>
      <c r="V3" s="56"/>
      <c r="W3" s="56"/>
      <c r="X3" s="57"/>
      <c r="Y3" s="55" t="s">
        <v>241</v>
      </c>
      <c r="Z3" s="56"/>
      <c r="AA3" s="56"/>
      <c r="AB3" s="56"/>
      <c r="AC3" s="57"/>
    </row>
    <row r="4" spans="1:29" ht="26.25" customHeight="1" x14ac:dyDescent="0.25">
      <c r="A4" s="63"/>
      <c r="B4" s="66"/>
      <c r="C4" s="70"/>
      <c r="D4" s="17"/>
      <c r="E4" s="17"/>
      <c r="F4" s="17"/>
      <c r="G4" s="72" t="s">
        <v>244</v>
      </c>
      <c r="H4" s="73"/>
      <c r="I4" s="73"/>
      <c r="J4" s="74"/>
      <c r="K4" s="23"/>
      <c r="L4" s="68" t="s">
        <v>238</v>
      </c>
      <c r="M4" s="68"/>
      <c r="N4" s="68"/>
      <c r="O4" s="68"/>
      <c r="P4" s="58"/>
      <c r="Q4" s="59"/>
      <c r="R4" s="59"/>
      <c r="S4" s="60"/>
      <c r="T4" s="58"/>
      <c r="U4" s="59"/>
      <c r="V4" s="59"/>
      <c r="W4" s="59"/>
      <c r="X4" s="60"/>
      <c r="Y4" s="58"/>
      <c r="Z4" s="59"/>
      <c r="AA4" s="59"/>
      <c r="AB4" s="59"/>
      <c r="AC4" s="60"/>
    </row>
    <row r="5" spans="1:29" ht="79.5" customHeight="1" x14ac:dyDescent="0.25">
      <c r="A5" s="64"/>
      <c r="B5" s="67"/>
      <c r="C5" s="71"/>
      <c r="D5" s="18"/>
      <c r="E5" s="18"/>
      <c r="F5" s="18"/>
      <c r="G5" s="12" t="s">
        <v>21</v>
      </c>
      <c r="H5" s="12" t="s">
        <v>22</v>
      </c>
      <c r="I5" s="12" t="s">
        <v>23</v>
      </c>
      <c r="J5" s="12" t="s">
        <v>24</v>
      </c>
      <c r="K5" s="12" t="s">
        <v>25</v>
      </c>
      <c r="L5" s="12" t="s">
        <v>21</v>
      </c>
      <c r="M5" s="12" t="s">
        <v>22</v>
      </c>
      <c r="N5" s="12" t="s">
        <v>23</v>
      </c>
      <c r="O5" s="12" t="s">
        <v>24</v>
      </c>
      <c r="P5" s="12" t="s">
        <v>21</v>
      </c>
      <c r="Q5" s="12" t="s">
        <v>22</v>
      </c>
      <c r="R5" s="12" t="s">
        <v>23</v>
      </c>
      <c r="S5" s="12" t="s">
        <v>24</v>
      </c>
      <c r="T5" s="12" t="s">
        <v>21</v>
      </c>
      <c r="U5" s="12" t="s">
        <v>22</v>
      </c>
      <c r="V5" s="12" t="s">
        <v>23</v>
      </c>
      <c r="W5" s="12" t="s">
        <v>24</v>
      </c>
      <c r="X5" s="12" t="s">
        <v>25</v>
      </c>
      <c r="Y5" s="12" t="s">
        <v>237</v>
      </c>
      <c r="Z5" s="12" t="s">
        <v>22</v>
      </c>
      <c r="AA5" s="12" t="s">
        <v>23</v>
      </c>
      <c r="AB5" s="12" t="s">
        <v>24</v>
      </c>
      <c r="AC5" s="12" t="s">
        <v>25</v>
      </c>
    </row>
    <row r="6" spans="1:29" ht="37.5" customHeight="1" x14ac:dyDescent="0.25">
      <c r="A6" s="52"/>
      <c r="B6" s="13" t="s">
        <v>26</v>
      </c>
      <c r="C6" s="22"/>
      <c r="D6" s="22"/>
      <c r="E6" s="22"/>
      <c r="F6" s="22"/>
      <c r="G6" s="14">
        <f t="shared" ref="G6:X6" si="0">G7+G28+G35+G42+G51+G67+G77+G83+G89+G105+G111+G122+G129+G137+G144+G159+G166+G170+G174</f>
        <v>58190558.400000006</v>
      </c>
      <c r="H6" s="14">
        <f t="shared" si="0"/>
        <v>12590195.499999998</v>
      </c>
      <c r="I6" s="14">
        <f t="shared" si="0"/>
        <v>42118427.600000001</v>
      </c>
      <c r="J6" s="14">
        <f t="shared" si="0"/>
        <v>0</v>
      </c>
      <c r="K6" s="14">
        <f t="shared" si="0"/>
        <v>7515599.0199999996</v>
      </c>
      <c r="L6" s="14">
        <f t="shared" si="0"/>
        <v>55627094.900000006</v>
      </c>
      <c r="M6" s="14">
        <f t="shared" si="0"/>
        <v>9990861.0700000003</v>
      </c>
      <c r="N6" s="14">
        <f t="shared" si="0"/>
        <v>42037623.229999997</v>
      </c>
      <c r="O6" s="14">
        <f t="shared" si="0"/>
        <v>4365000</v>
      </c>
      <c r="P6" s="14">
        <f t="shared" si="0"/>
        <v>50321978.340000004</v>
      </c>
      <c r="Q6" s="14">
        <f t="shared" si="0"/>
        <v>4873395.5293599991</v>
      </c>
      <c r="R6" s="14">
        <f t="shared" si="0"/>
        <v>41849972.210639998</v>
      </c>
      <c r="S6" s="14">
        <f t="shared" si="0"/>
        <v>4365000</v>
      </c>
      <c r="T6" s="14">
        <f t="shared" si="0"/>
        <v>56790471.255980007</v>
      </c>
      <c r="U6" s="14">
        <f t="shared" si="0"/>
        <v>4439522.4642900005</v>
      </c>
      <c r="V6" s="14">
        <f t="shared" si="0"/>
        <v>41127310.17169001</v>
      </c>
      <c r="W6" s="14">
        <f t="shared" si="0"/>
        <v>4364999.93</v>
      </c>
      <c r="X6" s="14">
        <f t="shared" si="0"/>
        <v>7609486.5899999999</v>
      </c>
      <c r="Y6" s="7">
        <f>T6/(L6+K6)%</f>
        <v>89.939892852737515</v>
      </c>
      <c r="Z6" s="7">
        <f>U6/M6%</f>
        <v>44.435834240761793</v>
      </c>
      <c r="AA6" s="7">
        <f>V6/N6%</f>
        <v>97.834527767354018</v>
      </c>
      <c r="AB6" s="7">
        <f>W6/O6%</f>
        <v>99.999998396334476</v>
      </c>
      <c r="AC6" s="7">
        <f>X6/K6%</f>
        <v>101.2492360189807</v>
      </c>
    </row>
    <row r="7" spans="1:29" s="6" customFormat="1" ht="47.25" customHeight="1" x14ac:dyDescent="0.25">
      <c r="A7" s="53">
        <v>1</v>
      </c>
      <c r="B7" s="8" t="s">
        <v>27</v>
      </c>
      <c r="C7" s="19" t="s">
        <v>247</v>
      </c>
      <c r="D7" s="19"/>
      <c r="E7" s="19"/>
      <c r="F7" s="19"/>
      <c r="G7" s="15">
        <f t="shared" ref="G7:X7" si="1">SUM(G8:G27)</f>
        <v>7796644.2999999989</v>
      </c>
      <c r="H7" s="15">
        <f t="shared" si="1"/>
        <v>1038150.7000000002</v>
      </c>
      <c r="I7" s="15">
        <f t="shared" si="1"/>
        <v>3313082.8999999994</v>
      </c>
      <c r="J7" s="15">
        <f t="shared" si="1"/>
        <v>0</v>
      </c>
      <c r="K7" s="15">
        <f t="shared" si="1"/>
        <v>0</v>
      </c>
      <c r="L7" s="15">
        <f t="shared" si="1"/>
        <v>7817497.6999999993</v>
      </c>
      <c r="M7" s="15">
        <f t="shared" si="1"/>
        <v>1008544.9700000002</v>
      </c>
      <c r="N7" s="15">
        <f t="shared" si="1"/>
        <v>3313542.0300000003</v>
      </c>
      <c r="O7" s="15">
        <f t="shared" si="1"/>
        <v>4261800.0999999996</v>
      </c>
      <c r="P7" s="15">
        <f t="shared" si="1"/>
        <v>7805854.71</v>
      </c>
      <c r="Q7" s="15">
        <f t="shared" si="1"/>
        <v>1001642.4400000002</v>
      </c>
      <c r="R7" s="15">
        <f t="shared" si="1"/>
        <v>3308801.5700000003</v>
      </c>
      <c r="S7" s="15">
        <f t="shared" si="1"/>
        <v>4261800.0999999996</v>
      </c>
      <c r="T7" s="15">
        <f t="shared" si="1"/>
        <v>7799053.9399999995</v>
      </c>
      <c r="U7" s="15">
        <f t="shared" si="1"/>
        <v>999906.46</v>
      </c>
      <c r="V7" s="15">
        <f t="shared" si="1"/>
        <v>3303736.78</v>
      </c>
      <c r="W7" s="15">
        <f t="shared" si="1"/>
        <v>4261800.0999999996</v>
      </c>
      <c r="X7" s="15">
        <f t="shared" si="1"/>
        <v>0</v>
      </c>
      <c r="Y7" s="7">
        <f t="shared" ref="Y7:Y70" si="2">T7/(L7+K7)%</f>
        <v>99.764070797232208</v>
      </c>
      <c r="Z7" s="7">
        <f t="shared" ref="Z7:Z68" si="3">U7/M7%</f>
        <v>99.143468039903041</v>
      </c>
      <c r="AA7" s="7">
        <f>V7/N7%</f>
        <v>99.704085540149293</v>
      </c>
      <c r="AB7" s="7">
        <f>W7/O7%</f>
        <v>100</v>
      </c>
      <c r="AC7" s="7"/>
    </row>
    <row r="8" spans="1:29" s="40" customFormat="1" ht="33.75" customHeight="1" x14ac:dyDescent="0.25">
      <c r="A8" s="54" t="s">
        <v>507</v>
      </c>
      <c r="B8" s="37" t="s">
        <v>28</v>
      </c>
      <c r="C8" s="38" t="s">
        <v>248</v>
      </c>
      <c r="D8" s="38"/>
      <c r="E8" s="38"/>
      <c r="F8" s="38"/>
      <c r="G8" s="39">
        <v>465513.8</v>
      </c>
      <c r="H8" s="39">
        <v>47000</v>
      </c>
      <c r="I8" s="39">
        <f t="shared" ref="I8:I26" si="4">G8-H8-J8</f>
        <v>418513.8</v>
      </c>
      <c r="J8" s="39"/>
      <c r="K8" s="39"/>
      <c r="L8" s="39">
        <v>444977.9</v>
      </c>
      <c r="M8" s="39">
        <v>47000</v>
      </c>
      <c r="N8" s="39">
        <f t="shared" ref="N8:N26" si="5">L8-M8-O8</f>
        <v>397977.9</v>
      </c>
      <c r="O8" s="39"/>
      <c r="P8" s="39">
        <v>443493.71</v>
      </c>
      <c r="Q8" s="39">
        <v>45961.7</v>
      </c>
      <c r="R8" s="39">
        <f t="shared" ref="R8:R26" si="6">P8-Q8-S8</f>
        <v>397532.01</v>
      </c>
      <c r="S8" s="39"/>
      <c r="T8" s="39">
        <v>443432.35</v>
      </c>
      <c r="U8" s="39">
        <v>45961.7</v>
      </c>
      <c r="V8" s="39">
        <f t="shared" ref="V8:V26" si="7">T8-U8-W8</f>
        <v>397470.64999999997</v>
      </c>
      <c r="W8" s="39"/>
      <c r="X8" s="39"/>
      <c r="Y8" s="7">
        <f t="shared" si="2"/>
        <v>99.652668143743753</v>
      </c>
      <c r="Z8" s="7">
        <f t="shared" si="3"/>
        <v>97.790851063829777</v>
      </c>
      <c r="AA8" s="7">
        <f t="shared" ref="AA8:AA16" si="8">V8/N8%</f>
        <v>99.872543173879734</v>
      </c>
      <c r="AB8" s="7"/>
      <c r="AC8" s="7"/>
    </row>
    <row r="9" spans="1:29" s="40" customFormat="1" ht="33.75" customHeight="1" x14ac:dyDescent="0.25">
      <c r="A9" s="54" t="s">
        <v>508</v>
      </c>
      <c r="B9" s="37" t="s">
        <v>29</v>
      </c>
      <c r="C9" s="38" t="s">
        <v>249</v>
      </c>
      <c r="D9" s="38"/>
      <c r="E9" s="38"/>
      <c r="F9" s="38"/>
      <c r="G9" s="39">
        <v>2611.6</v>
      </c>
      <c r="H9" s="39">
        <v>2481</v>
      </c>
      <c r="I9" s="39">
        <f t="shared" si="4"/>
        <v>130.59999999999991</v>
      </c>
      <c r="J9" s="39"/>
      <c r="K9" s="39"/>
      <c r="L9" s="39">
        <v>3103.3</v>
      </c>
      <c r="M9" s="39">
        <v>2948.1</v>
      </c>
      <c r="N9" s="39">
        <f t="shared" si="5"/>
        <v>155.20000000000027</v>
      </c>
      <c r="O9" s="39"/>
      <c r="P9" s="39">
        <v>2882.9</v>
      </c>
      <c r="Q9" s="39">
        <v>2738.73</v>
      </c>
      <c r="R9" s="39">
        <f t="shared" si="6"/>
        <v>144.17000000000007</v>
      </c>
      <c r="S9" s="39"/>
      <c r="T9" s="39">
        <v>2882.9</v>
      </c>
      <c r="U9" s="39">
        <v>2738.73</v>
      </c>
      <c r="V9" s="39">
        <f t="shared" si="7"/>
        <v>144.17000000000007</v>
      </c>
      <c r="W9" s="39"/>
      <c r="X9" s="39"/>
      <c r="Y9" s="7">
        <f t="shared" si="2"/>
        <v>92.897882898849616</v>
      </c>
      <c r="Z9" s="7">
        <f t="shared" si="3"/>
        <v>92.898137783657276</v>
      </c>
      <c r="AA9" s="7">
        <f t="shared" si="8"/>
        <v>92.89304123711328</v>
      </c>
      <c r="AB9" s="7"/>
      <c r="AC9" s="7"/>
    </row>
    <row r="10" spans="1:29" s="40" customFormat="1" ht="66.75" customHeight="1" x14ac:dyDescent="0.25">
      <c r="A10" s="54" t="s">
        <v>509</v>
      </c>
      <c r="B10" s="37" t="s">
        <v>30</v>
      </c>
      <c r="C10" s="38" t="s">
        <v>250</v>
      </c>
      <c r="D10" s="38"/>
      <c r="E10" s="38"/>
      <c r="F10" s="38"/>
      <c r="G10" s="39">
        <v>82124.100000000006</v>
      </c>
      <c r="H10" s="39">
        <v>78017.899999999994</v>
      </c>
      <c r="I10" s="39">
        <f t="shared" si="4"/>
        <v>4106.2000000000116</v>
      </c>
      <c r="J10" s="39"/>
      <c r="K10" s="39"/>
      <c r="L10" s="39">
        <v>82124.100000000006</v>
      </c>
      <c r="M10" s="39">
        <v>78017.899999999994</v>
      </c>
      <c r="N10" s="39">
        <f t="shared" si="5"/>
        <v>4106.2000000000116</v>
      </c>
      <c r="O10" s="39"/>
      <c r="P10" s="39">
        <v>82124.100000000006</v>
      </c>
      <c r="Q10" s="39">
        <v>78017.899999999994</v>
      </c>
      <c r="R10" s="39">
        <f t="shared" si="6"/>
        <v>4106.2000000000116</v>
      </c>
      <c r="S10" s="39"/>
      <c r="T10" s="39">
        <v>82124.100000000006</v>
      </c>
      <c r="U10" s="39">
        <v>78017.899999999994</v>
      </c>
      <c r="V10" s="39">
        <f t="shared" si="7"/>
        <v>4106.2000000000116</v>
      </c>
      <c r="W10" s="39"/>
      <c r="X10" s="39"/>
      <c r="Y10" s="7">
        <f t="shared" si="2"/>
        <v>100</v>
      </c>
      <c r="Z10" s="7">
        <f t="shared" si="3"/>
        <v>100</v>
      </c>
      <c r="AA10" s="7">
        <f t="shared" si="8"/>
        <v>100</v>
      </c>
      <c r="AB10" s="7"/>
      <c r="AC10" s="7"/>
    </row>
    <row r="11" spans="1:29" s="40" customFormat="1" ht="46.5" customHeight="1" x14ac:dyDescent="0.25">
      <c r="A11" s="54" t="s">
        <v>510</v>
      </c>
      <c r="B11" s="37" t="s">
        <v>31</v>
      </c>
      <c r="C11" s="38" t="s">
        <v>251</v>
      </c>
      <c r="D11" s="38"/>
      <c r="E11" s="38"/>
      <c r="F11" s="38"/>
      <c r="G11" s="39">
        <v>773479.1</v>
      </c>
      <c r="H11" s="39">
        <v>634635.30000000005</v>
      </c>
      <c r="I11" s="39">
        <f t="shared" si="4"/>
        <v>138843.79999999993</v>
      </c>
      <c r="J11" s="39"/>
      <c r="K11" s="39"/>
      <c r="L11" s="39">
        <v>755979.1</v>
      </c>
      <c r="M11" s="39">
        <v>634633.67000000004</v>
      </c>
      <c r="N11" s="39">
        <f t="shared" si="5"/>
        <v>121345.42999999993</v>
      </c>
      <c r="O11" s="39"/>
      <c r="P11" s="39">
        <v>755979.1</v>
      </c>
      <c r="Q11" s="39">
        <v>634635.30000000005</v>
      </c>
      <c r="R11" s="39">
        <f t="shared" si="6"/>
        <v>121343.79999999993</v>
      </c>
      <c r="S11" s="39"/>
      <c r="T11" s="39">
        <v>755977.16</v>
      </c>
      <c r="U11" s="39">
        <v>634633.67000000004</v>
      </c>
      <c r="V11" s="39">
        <f t="shared" si="7"/>
        <v>121343.48999999999</v>
      </c>
      <c r="W11" s="39"/>
      <c r="X11" s="39"/>
      <c r="Y11" s="7">
        <f t="shared" si="2"/>
        <v>99.999743379148981</v>
      </c>
      <c r="Z11" s="7">
        <f t="shared" si="3"/>
        <v>100</v>
      </c>
      <c r="AA11" s="7">
        <f t="shared" si="8"/>
        <v>99.998401258292176</v>
      </c>
      <c r="AB11" s="7"/>
      <c r="AC11" s="7"/>
    </row>
    <row r="12" spans="1:29" s="40" customFormat="1" ht="33.75" customHeight="1" x14ac:dyDescent="0.25">
      <c r="A12" s="54" t="s">
        <v>511</v>
      </c>
      <c r="B12" s="37" t="s">
        <v>32</v>
      </c>
      <c r="C12" s="38" t="s">
        <v>252</v>
      </c>
      <c r="D12" s="38"/>
      <c r="E12" s="38"/>
      <c r="F12" s="38"/>
      <c r="G12" s="39">
        <v>9184.5</v>
      </c>
      <c r="H12" s="39">
        <v>8449.7999999999993</v>
      </c>
      <c r="I12" s="39">
        <f t="shared" si="4"/>
        <v>734.70000000000073</v>
      </c>
      <c r="J12" s="39"/>
      <c r="K12" s="39"/>
      <c r="L12" s="39">
        <v>9184.5</v>
      </c>
      <c r="M12" s="39">
        <v>8449.7999999999993</v>
      </c>
      <c r="N12" s="39">
        <f t="shared" si="5"/>
        <v>734.70000000000073</v>
      </c>
      <c r="O12" s="39"/>
      <c r="P12" s="39">
        <v>9165.86</v>
      </c>
      <c r="Q12" s="39">
        <v>8431.5400000000009</v>
      </c>
      <c r="R12" s="39">
        <f t="shared" si="6"/>
        <v>734.31999999999971</v>
      </c>
      <c r="S12" s="39"/>
      <c r="T12" s="39">
        <v>9062.4500000000007</v>
      </c>
      <c r="U12" s="39">
        <v>8330.19</v>
      </c>
      <c r="V12" s="39">
        <f t="shared" si="7"/>
        <v>732.26000000000022</v>
      </c>
      <c r="W12" s="39"/>
      <c r="X12" s="39"/>
      <c r="Y12" s="7">
        <f t="shared" si="2"/>
        <v>98.671130709347281</v>
      </c>
      <c r="Z12" s="7">
        <f t="shared" si="3"/>
        <v>98.584463537598538</v>
      </c>
      <c r="AA12" s="7">
        <f t="shared" si="8"/>
        <v>99.667891656458352</v>
      </c>
      <c r="AB12" s="7"/>
      <c r="AC12" s="7"/>
    </row>
    <row r="13" spans="1:29" s="40" customFormat="1" ht="33.75" customHeight="1" x14ac:dyDescent="0.25">
      <c r="A13" s="54" t="s">
        <v>512</v>
      </c>
      <c r="B13" s="37" t="s">
        <v>33</v>
      </c>
      <c r="C13" s="38" t="s">
        <v>253</v>
      </c>
      <c r="D13" s="38"/>
      <c r="E13" s="38"/>
      <c r="F13" s="38"/>
      <c r="G13" s="39">
        <v>1780</v>
      </c>
      <c r="H13" s="39">
        <v>1390.6</v>
      </c>
      <c r="I13" s="39">
        <f t="shared" si="4"/>
        <v>389.40000000000009</v>
      </c>
      <c r="J13" s="39"/>
      <c r="K13" s="39"/>
      <c r="L13" s="39">
        <v>1780</v>
      </c>
      <c r="M13" s="39">
        <v>1390.6</v>
      </c>
      <c r="N13" s="39">
        <f t="shared" si="5"/>
        <v>389.40000000000009</v>
      </c>
      <c r="O13" s="39"/>
      <c r="P13" s="39">
        <v>1780</v>
      </c>
      <c r="Q13" s="39">
        <v>1390.6</v>
      </c>
      <c r="R13" s="39">
        <f t="shared" si="6"/>
        <v>389.40000000000009</v>
      </c>
      <c r="S13" s="39"/>
      <c r="T13" s="39">
        <v>1780</v>
      </c>
      <c r="U13" s="39">
        <v>1390.6</v>
      </c>
      <c r="V13" s="39">
        <f t="shared" si="7"/>
        <v>389.40000000000009</v>
      </c>
      <c r="W13" s="39"/>
      <c r="X13" s="39"/>
      <c r="Y13" s="7">
        <f t="shared" si="2"/>
        <v>100</v>
      </c>
      <c r="Z13" s="7">
        <f t="shared" si="3"/>
        <v>100</v>
      </c>
      <c r="AA13" s="7">
        <f t="shared" si="8"/>
        <v>100</v>
      </c>
      <c r="AB13" s="7"/>
      <c r="AC13" s="7"/>
    </row>
    <row r="14" spans="1:29" s="40" customFormat="1" ht="62.25" customHeight="1" x14ac:dyDescent="0.25">
      <c r="A14" s="54" t="s">
        <v>513</v>
      </c>
      <c r="B14" s="37" t="s">
        <v>34</v>
      </c>
      <c r="C14" s="38" t="s">
        <v>254</v>
      </c>
      <c r="D14" s="38"/>
      <c r="E14" s="38"/>
      <c r="F14" s="38"/>
      <c r="G14" s="39">
        <v>2730.2</v>
      </c>
      <c r="H14" s="39">
        <v>0</v>
      </c>
      <c r="I14" s="39">
        <f t="shared" si="4"/>
        <v>2730.2</v>
      </c>
      <c r="J14" s="39"/>
      <c r="K14" s="39"/>
      <c r="L14" s="39">
        <v>3310</v>
      </c>
      <c r="M14" s="39">
        <v>0</v>
      </c>
      <c r="N14" s="39">
        <f t="shared" si="5"/>
        <v>3310</v>
      </c>
      <c r="O14" s="39"/>
      <c r="P14" s="39">
        <v>3310</v>
      </c>
      <c r="Q14" s="39">
        <v>0</v>
      </c>
      <c r="R14" s="39">
        <f t="shared" si="6"/>
        <v>3310</v>
      </c>
      <c r="S14" s="39"/>
      <c r="T14" s="39">
        <v>3090</v>
      </c>
      <c r="U14" s="39">
        <v>0</v>
      </c>
      <c r="V14" s="39">
        <f t="shared" si="7"/>
        <v>3090</v>
      </c>
      <c r="W14" s="39"/>
      <c r="X14" s="39"/>
      <c r="Y14" s="7">
        <f t="shared" si="2"/>
        <v>93.353474320241688</v>
      </c>
      <c r="Z14" s="7">
        <v>0</v>
      </c>
      <c r="AA14" s="7">
        <f t="shared" si="8"/>
        <v>93.353474320241688</v>
      </c>
      <c r="AB14" s="7"/>
      <c r="AC14" s="7"/>
    </row>
    <row r="15" spans="1:29" s="40" customFormat="1" ht="93" customHeight="1" x14ac:dyDescent="0.25">
      <c r="A15" s="54" t="s">
        <v>514</v>
      </c>
      <c r="B15" s="37" t="s">
        <v>256</v>
      </c>
      <c r="C15" s="38" t="s">
        <v>257</v>
      </c>
      <c r="D15" s="38"/>
      <c r="E15" s="38"/>
      <c r="F15" s="38"/>
      <c r="G15" s="39">
        <v>97216.4</v>
      </c>
      <c r="H15" s="39">
        <v>52348.6</v>
      </c>
      <c r="I15" s="39">
        <f t="shared" si="4"/>
        <v>44867.799999999996</v>
      </c>
      <c r="J15" s="39"/>
      <c r="K15" s="39"/>
      <c r="L15" s="39">
        <v>97997.2</v>
      </c>
      <c r="M15" s="39">
        <v>52348.6</v>
      </c>
      <c r="N15" s="39">
        <f t="shared" si="5"/>
        <v>45648.6</v>
      </c>
      <c r="O15" s="39"/>
      <c r="P15" s="39">
        <v>97894.42</v>
      </c>
      <c r="Q15" s="39">
        <v>52348.6</v>
      </c>
      <c r="R15" s="39">
        <f t="shared" si="6"/>
        <v>45545.82</v>
      </c>
      <c r="S15" s="39"/>
      <c r="T15" s="39">
        <v>97739.55</v>
      </c>
      <c r="U15" s="39">
        <v>52348.6</v>
      </c>
      <c r="V15" s="39">
        <f t="shared" si="7"/>
        <v>45390.950000000004</v>
      </c>
      <c r="W15" s="39"/>
      <c r="X15" s="39"/>
      <c r="Y15" s="7">
        <f t="shared" si="2"/>
        <v>99.737084324858273</v>
      </c>
      <c r="Z15" s="7">
        <f t="shared" si="3"/>
        <v>100</v>
      </c>
      <c r="AA15" s="7">
        <f t="shared" si="8"/>
        <v>99.435579623471483</v>
      </c>
      <c r="AB15" s="7"/>
      <c r="AC15" s="7"/>
    </row>
    <row r="16" spans="1:29" s="40" customFormat="1" ht="48" customHeight="1" x14ac:dyDescent="0.25">
      <c r="A16" s="54" t="s">
        <v>515</v>
      </c>
      <c r="B16" s="37" t="s">
        <v>35</v>
      </c>
      <c r="C16" s="38" t="s">
        <v>258</v>
      </c>
      <c r="D16" s="38"/>
      <c r="E16" s="38"/>
      <c r="F16" s="38"/>
      <c r="G16" s="39">
        <v>117357.1</v>
      </c>
      <c r="H16" s="39">
        <v>115009.9</v>
      </c>
      <c r="I16" s="39">
        <f t="shared" si="4"/>
        <v>2347.2000000000116</v>
      </c>
      <c r="J16" s="39"/>
      <c r="K16" s="39"/>
      <c r="L16" s="39">
        <v>124891.7</v>
      </c>
      <c r="M16" s="39">
        <v>115009.9</v>
      </c>
      <c r="N16" s="39">
        <f t="shared" si="5"/>
        <v>9881.8000000000029</v>
      </c>
      <c r="O16" s="39"/>
      <c r="P16" s="39">
        <v>122587.59</v>
      </c>
      <c r="Q16" s="39">
        <v>112709.1</v>
      </c>
      <c r="R16" s="39">
        <f t="shared" si="6"/>
        <v>9878.4899999999907</v>
      </c>
      <c r="S16" s="39"/>
      <c r="T16" s="39">
        <v>122587.59</v>
      </c>
      <c r="U16" s="39">
        <v>112709.1</v>
      </c>
      <c r="V16" s="39">
        <f t="shared" si="7"/>
        <v>9878.4899999999907</v>
      </c>
      <c r="W16" s="39"/>
      <c r="X16" s="39"/>
      <c r="Y16" s="7">
        <f t="shared" si="2"/>
        <v>98.155113590414743</v>
      </c>
      <c r="Z16" s="7">
        <f t="shared" si="3"/>
        <v>97.999476566799913</v>
      </c>
      <c r="AA16" s="7">
        <f t="shared" si="8"/>
        <v>99.966504078204252</v>
      </c>
      <c r="AB16" s="7"/>
      <c r="AC16" s="7"/>
    </row>
    <row r="17" spans="1:29" s="40" customFormat="1" ht="62.25" customHeight="1" x14ac:dyDescent="0.25">
      <c r="A17" s="54" t="s">
        <v>516</v>
      </c>
      <c r="B17" s="37" t="s">
        <v>36</v>
      </c>
      <c r="C17" s="38" t="s">
        <v>259</v>
      </c>
      <c r="D17" s="38"/>
      <c r="E17" s="38"/>
      <c r="F17" s="38"/>
      <c r="G17" s="39">
        <v>8.4</v>
      </c>
      <c r="H17" s="39">
        <v>8.4</v>
      </c>
      <c r="I17" s="39">
        <f t="shared" si="4"/>
        <v>0</v>
      </c>
      <c r="J17" s="39"/>
      <c r="K17" s="39"/>
      <c r="L17" s="39">
        <v>8.4</v>
      </c>
      <c r="M17" s="39">
        <v>8.4</v>
      </c>
      <c r="N17" s="39">
        <f t="shared" si="5"/>
        <v>0</v>
      </c>
      <c r="O17" s="39"/>
      <c r="P17" s="39">
        <v>8.4</v>
      </c>
      <c r="Q17" s="39">
        <v>8.4</v>
      </c>
      <c r="R17" s="39">
        <f t="shared" si="6"/>
        <v>0</v>
      </c>
      <c r="S17" s="39"/>
      <c r="T17" s="39">
        <v>8.4</v>
      </c>
      <c r="U17" s="39">
        <v>8.4</v>
      </c>
      <c r="V17" s="39">
        <f t="shared" si="7"/>
        <v>0</v>
      </c>
      <c r="W17" s="39"/>
      <c r="X17" s="39"/>
      <c r="Y17" s="7">
        <f t="shared" si="2"/>
        <v>100</v>
      </c>
      <c r="Z17" s="7">
        <f t="shared" si="3"/>
        <v>100</v>
      </c>
      <c r="AA17" s="7"/>
      <c r="AB17" s="7"/>
      <c r="AC17" s="7"/>
    </row>
    <row r="18" spans="1:29" s="40" customFormat="1" ht="72.75" customHeight="1" x14ac:dyDescent="0.25">
      <c r="A18" s="54" t="s">
        <v>517</v>
      </c>
      <c r="B18" s="37" t="s">
        <v>260</v>
      </c>
      <c r="C18" s="38" t="s">
        <v>261</v>
      </c>
      <c r="D18" s="38"/>
      <c r="E18" s="38"/>
      <c r="F18" s="38"/>
      <c r="G18" s="39">
        <v>3858.5</v>
      </c>
      <c r="H18" s="39">
        <v>351.3</v>
      </c>
      <c r="I18" s="39">
        <f t="shared" si="4"/>
        <v>3507.2</v>
      </c>
      <c r="J18" s="39"/>
      <c r="K18" s="39"/>
      <c r="L18" s="39">
        <v>3858.5</v>
      </c>
      <c r="M18" s="39">
        <v>351.3</v>
      </c>
      <c r="N18" s="39">
        <f t="shared" si="5"/>
        <v>3507.2</v>
      </c>
      <c r="O18" s="39"/>
      <c r="P18" s="39">
        <v>3858.3</v>
      </c>
      <c r="Q18" s="39">
        <v>351.28</v>
      </c>
      <c r="R18" s="39">
        <f t="shared" si="6"/>
        <v>3507.0200000000004</v>
      </c>
      <c r="S18" s="39"/>
      <c r="T18" s="39">
        <v>3858.3</v>
      </c>
      <c r="U18" s="39">
        <v>351.28</v>
      </c>
      <c r="V18" s="39">
        <f t="shared" si="7"/>
        <v>3507.0200000000004</v>
      </c>
      <c r="W18" s="39"/>
      <c r="X18" s="39"/>
      <c r="Y18" s="7">
        <f t="shared" si="2"/>
        <v>99.994816638590123</v>
      </c>
      <c r="Z18" s="7">
        <f t="shared" si="3"/>
        <v>99.994306860233408</v>
      </c>
      <c r="AA18" s="7">
        <f t="shared" ref="AA18:AA32" si="9">V18/N18%</f>
        <v>99.994867700729955</v>
      </c>
      <c r="AB18" s="7"/>
      <c r="AC18" s="7"/>
    </row>
    <row r="19" spans="1:29" s="40" customFormat="1" ht="73.5" customHeight="1" x14ac:dyDescent="0.25">
      <c r="A19" s="54" t="s">
        <v>518</v>
      </c>
      <c r="B19" s="37" t="s">
        <v>262</v>
      </c>
      <c r="C19" s="38" t="s">
        <v>263</v>
      </c>
      <c r="D19" s="38"/>
      <c r="E19" s="38"/>
      <c r="F19" s="38"/>
      <c r="G19" s="39">
        <v>27825.599999999999</v>
      </c>
      <c r="H19" s="39">
        <v>0</v>
      </c>
      <c r="I19" s="39">
        <f t="shared" si="4"/>
        <v>27825.599999999999</v>
      </c>
      <c r="J19" s="39"/>
      <c r="K19" s="39"/>
      <c r="L19" s="39">
        <v>21616.799999999999</v>
      </c>
      <c r="M19" s="39">
        <v>0</v>
      </c>
      <c r="N19" s="39">
        <f t="shared" si="5"/>
        <v>21616.799999999999</v>
      </c>
      <c r="O19" s="39"/>
      <c r="P19" s="39">
        <v>21018.79</v>
      </c>
      <c r="Q19" s="39">
        <v>0</v>
      </c>
      <c r="R19" s="39">
        <f t="shared" si="6"/>
        <v>21018.79</v>
      </c>
      <c r="S19" s="39"/>
      <c r="T19" s="39">
        <v>20786.89</v>
      </c>
      <c r="U19" s="39">
        <v>0</v>
      </c>
      <c r="V19" s="39">
        <f t="shared" si="7"/>
        <v>20786.89</v>
      </c>
      <c r="W19" s="39"/>
      <c r="X19" s="39"/>
      <c r="Y19" s="7">
        <f t="shared" si="2"/>
        <v>96.160810110654666</v>
      </c>
      <c r="Z19" s="7"/>
      <c r="AA19" s="7">
        <f t="shared" si="9"/>
        <v>96.160810110654666</v>
      </c>
      <c r="AB19" s="7"/>
      <c r="AC19" s="7"/>
    </row>
    <row r="20" spans="1:29" s="40" customFormat="1" ht="108" customHeight="1" x14ac:dyDescent="0.25">
      <c r="A20" s="54" t="s">
        <v>519</v>
      </c>
      <c r="B20" s="37" t="s">
        <v>37</v>
      </c>
      <c r="C20" s="38" t="s">
        <v>264</v>
      </c>
      <c r="D20" s="38"/>
      <c r="E20" s="38"/>
      <c r="F20" s="38"/>
      <c r="G20" s="39">
        <v>647092.1</v>
      </c>
      <c r="H20" s="39">
        <v>9475.5</v>
      </c>
      <c r="I20" s="39">
        <f t="shared" si="4"/>
        <v>637616.6</v>
      </c>
      <c r="J20" s="39"/>
      <c r="K20" s="39"/>
      <c r="L20" s="39">
        <v>641493.19999999995</v>
      </c>
      <c r="M20" s="39">
        <v>11229.3</v>
      </c>
      <c r="N20" s="39">
        <f t="shared" si="5"/>
        <v>630263.89999999991</v>
      </c>
      <c r="O20" s="39"/>
      <c r="P20" s="39">
        <v>638937.38</v>
      </c>
      <c r="Q20" s="39">
        <v>9392.7999999999993</v>
      </c>
      <c r="R20" s="39">
        <f t="shared" si="6"/>
        <v>629544.57999999996</v>
      </c>
      <c r="S20" s="39"/>
      <c r="T20" s="39">
        <v>638046.02</v>
      </c>
      <c r="U20" s="39">
        <v>9073.4699999999993</v>
      </c>
      <c r="V20" s="39">
        <f t="shared" si="7"/>
        <v>628972.55000000005</v>
      </c>
      <c r="W20" s="39"/>
      <c r="X20" s="39"/>
      <c r="Y20" s="7">
        <f t="shared" si="2"/>
        <v>99.462631872013617</v>
      </c>
      <c r="Z20" s="7">
        <f t="shared" si="3"/>
        <v>80.801741871710618</v>
      </c>
      <c r="AA20" s="7">
        <f t="shared" si="9"/>
        <v>99.795109635820822</v>
      </c>
      <c r="AB20" s="7"/>
      <c r="AC20" s="7"/>
    </row>
    <row r="21" spans="1:29" s="40" customFormat="1" ht="34.5" customHeight="1" x14ac:dyDescent="0.25">
      <c r="A21" s="54" t="s">
        <v>520</v>
      </c>
      <c r="B21" s="37" t="s">
        <v>38</v>
      </c>
      <c r="C21" s="38" t="s">
        <v>265</v>
      </c>
      <c r="D21" s="38"/>
      <c r="E21" s="38"/>
      <c r="F21" s="38"/>
      <c r="G21" s="39">
        <v>45280.4</v>
      </c>
      <c r="H21" s="39">
        <v>1158.0999999999999</v>
      </c>
      <c r="I21" s="39">
        <f t="shared" si="4"/>
        <v>44122.3</v>
      </c>
      <c r="J21" s="39"/>
      <c r="K21" s="39"/>
      <c r="L21" s="39">
        <v>47067</v>
      </c>
      <c r="M21" s="39">
        <v>1158.0999999999999</v>
      </c>
      <c r="N21" s="39">
        <f t="shared" si="5"/>
        <v>45908.9</v>
      </c>
      <c r="O21" s="39"/>
      <c r="P21" s="39">
        <v>46588.13</v>
      </c>
      <c r="Q21" s="39">
        <v>1134.8</v>
      </c>
      <c r="R21" s="39">
        <f t="shared" si="6"/>
        <v>45453.329999999994</v>
      </c>
      <c r="S21" s="39"/>
      <c r="T21" s="39">
        <v>44114.69</v>
      </c>
      <c r="U21" s="39">
        <v>1102.3</v>
      </c>
      <c r="V21" s="39">
        <f t="shared" si="7"/>
        <v>43012.39</v>
      </c>
      <c r="W21" s="39"/>
      <c r="X21" s="39"/>
      <c r="Y21" s="7">
        <f t="shared" si="2"/>
        <v>93.72743110884484</v>
      </c>
      <c r="Z21" s="7">
        <f t="shared" si="3"/>
        <v>95.181763232881437</v>
      </c>
      <c r="AA21" s="7">
        <f t="shared" si="9"/>
        <v>93.690744060519862</v>
      </c>
      <c r="AB21" s="7"/>
      <c r="AC21" s="7"/>
    </row>
    <row r="22" spans="1:29" s="40" customFormat="1" ht="45" customHeight="1" x14ac:dyDescent="0.25">
      <c r="A22" s="54" t="s">
        <v>521</v>
      </c>
      <c r="B22" s="37" t="s">
        <v>267</v>
      </c>
      <c r="C22" s="38" t="s">
        <v>266</v>
      </c>
      <c r="D22" s="38"/>
      <c r="E22" s="38"/>
      <c r="F22" s="38"/>
      <c r="G22" s="39">
        <v>2361.8000000000002</v>
      </c>
      <c r="H22" s="39">
        <v>1112.0999999999999</v>
      </c>
      <c r="I22" s="39">
        <f t="shared" si="4"/>
        <v>1249.7000000000003</v>
      </c>
      <c r="J22" s="39"/>
      <c r="K22" s="39"/>
      <c r="L22" s="39">
        <v>1863.2</v>
      </c>
      <c r="M22" s="39">
        <v>1112.0999999999999</v>
      </c>
      <c r="N22" s="39">
        <f t="shared" si="5"/>
        <v>751.10000000000014</v>
      </c>
      <c r="O22" s="39"/>
      <c r="P22" s="39">
        <v>1185.75</v>
      </c>
      <c r="Q22" s="39">
        <v>854.5</v>
      </c>
      <c r="R22" s="39">
        <f t="shared" si="6"/>
        <v>331.25</v>
      </c>
      <c r="S22" s="39"/>
      <c r="T22" s="39">
        <v>1185.75</v>
      </c>
      <c r="U22" s="39">
        <v>854.5</v>
      </c>
      <c r="V22" s="39">
        <f t="shared" si="7"/>
        <v>331.25</v>
      </c>
      <c r="W22" s="39"/>
      <c r="X22" s="39"/>
      <c r="Y22" s="7">
        <f t="shared" si="2"/>
        <v>63.640510948905103</v>
      </c>
      <c r="Z22" s="7">
        <f t="shared" si="3"/>
        <v>76.836615412283081</v>
      </c>
      <c r="AA22" s="7">
        <f t="shared" si="9"/>
        <v>44.101983757156162</v>
      </c>
      <c r="AB22" s="7"/>
      <c r="AC22" s="7"/>
    </row>
    <row r="23" spans="1:29" s="40" customFormat="1" ht="44.25" customHeight="1" x14ac:dyDescent="0.25">
      <c r="A23" s="54" t="s">
        <v>522</v>
      </c>
      <c r="B23" s="37" t="s">
        <v>268</v>
      </c>
      <c r="C23" s="38" t="s">
        <v>269</v>
      </c>
      <c r="D23" s="38"/>
      <c r="E23" s="38"/>
      <c r="F23" s="38"/>
      <c r="G23" s="39">
        <v>116477.4</v>
      </c>
      <c r="H23" s="39">
        <v>52250</v>
      </c>
      <c r="I23" s="39">
        <f t="shared" si="4"/>
        <v>64227.399999999994</v>
      </c>
      <c r="J23" s="39"/>
      <c r="K23" s="39"/>
      <c r="L23" s="39">
        <v>103375.5</v>
      </c>
      <c r="M23" s="39">
        <v>20425</v>
      </c>
      <c r="N23" s="39">
        <f t="shared" si="5"/>
        <v>82950.5</v>
      </c>
      <c r="O23" s="39"/>
      <c r="P23" s="39">
        <v>103344.04</v>
      </c>
      <c r="Q23" s="39">
        <v>20425</v>
      </c>
      <c r="R23" s="39">
        <f t="shared" si="6"/>
        <v>82919.039999999994</v>
      </c>
      <c r="S23" s="39"/>
      <c r="T23" s="39">
        <v>103139.15</v>
      </c>
      <c r="U23" s="39">
        <v>20425</v>
      </c>
      <c r="V23" s="39">
        <f>T23-U23-W23</f>
        <v>82714.149999999994</v>
      </c>
      <c r="W23" s="39"/>
      <c r="X23" s="39"/>
      <c r="Y23" s="7">
        <f t="shared" si="2"/>
        <v>99.771367490362792</v>
      </c>
      <c r="Z23" s="7">
        <f t="shared" si="3"/>
        <v>100</v>
      </c>
      <c r="AA23" s="7">
        <f t="shared" si="9"/>
        <v>99.715071036340944</v>
      </c>
      <c r="AB23" s="7"/>
      <c r="AC23" s="7"/>
    </row>
    <row r="24" spans="1:29" s="40" customFormat="1" ht="63.75" customHeight="1" x14ac:dyDescent="0.25">
      <c r="A24" s="54" t="s">
        <v>523</v>
      </c>
      <c r="B24" s="37" t="s">
        <v>270</v>
      </c>
      <c r="C24" s="38" t="s">
        <v>271</v>
      </c>
      <c r="D24" s="38"/>
      <c r="E24" s="38"/>
      <c r="F24" s="38"/>
      <c r="G24" s="39">
        <v>244087</v>
      </c>
      <c r="H24" s="39">
        <v>32891.9</v>
      </c>
      <c r="I24" s="39">
        <f t="shared" si="4"/>
        <v>211195.1</v>
      </c>
      <c r="J24" s="39"/>
      <c r="K24" s="39"/>
      <c r="L24" s="39">
        <v>262306.09999999998</v>
      </c>
      <c r="M24" s="39">
        <v>32891.9</v>
      </c>
      <c r="N24" s="39">
        <f t="shared" si="5"/>
        <v>229414.19999999998</v>
      </c>
      <c r="O24" s="39"/>
      <c r="P24" s="39">
        <v>259458.39</v>
      </c>
      <c r="Q24" s="39">
        <v>31673.89</v>
      </c>
      <c r="R24" s="39">
        <f t="shared" si="6"/>
        <v>227784.5</v>
      </c>
      <c r="S24" s="39"/>
      <c r="T24" s="39">
        <v>257687.45</v>
      </c>
      <c r="U24" s="39">
        <v>30688.35</v>
      </c>
      <c r="V24" s="39">
        <f t="shared" si="7"/>
        <v>226999.1</v>
      </c>
      <c r="W24" s="39"/>
      <c r="X24" s="39"/>
      <c r="Y24" s="7">
        <f t="shared" si="2"/>
        <v>98.239213651531571</v>
      </c>
      <c r="Z24" s="7">
        <f t="shared" si="3"/>
        <v>93.300630246352426</v>
      </c>
      <c r="AA24" s="7">
        <f t="shared" si="9"/>
        <v>98.947275277641936</v>
      </c>
      <c r="AB24" s="7"/>
      <c r="AC24" s="7"/>
    </row>
    <row r="25" spans="1:29" s="40" customFormat="1" ht="48.75" customHeight="1" x14ac:dyDescent="0.25">
      <c r="A25" s="54" t="s">
        <v>524</v>
      </c>
      <c r="B25" s="37" t="s">
        <v>39</v>
      </c>
      <c r="C25" s="38" t="s">
        <v>272</v>
      </c>
      <c r="D25" s="38"/>
      <c r="E25" s="38"/>
      <c r="F25" s="38"/>
      <c r="G25" s="39">
        <v>97364.4</v>
      </c>
      <c r="H25" s="39">
        <v>1570.3</v>
      </c>
      <c r="I25" s="39">
        <f t="shared" si="4"/>
        <v>95794.099999999991</v>
      </c>
      <c r="J25" s="39"/>
      <c r="K25" s="39"/>
      <c r="L25" s="39">
        <v>97224.4</v>
      </c>
      <c r="M25" s="39">
        <v>1570.3</v>
      </c>
      <c r="N25" s="39">
        <f t="shared" si="5"/>
        <v>95654.099999999991</v>
      </c>
      <c r="O25" s="39"/>
      <c r="P25" s="39">
        <v>96901.55</v>
      </c>
      <c r="Q25" s="39">
        <v>1568.3</v>
      </c>
      <c r="R25" s="39">
        <f t="shared" si="6"/>
        <v>95333.25</v>
      </c>
      <c r="S25" s="39"/>
      <c r="T25" s="39">
        <v>96215.09</v>
      </c>
      <c r="U25" s="39">
        <v>1272.67</v>
      </c>
      <c r="V25" s="39">
        <f t="shared" si="7"/>
        <v>94942.42</v>
      </c>
      <c r="W25" s="39"/>
      <c r="X25" s="39"/>
      <c r="Y25" s="7">
        <f t="shared" si="2"/>
        <v>98.96187582541009</v>
      </c>
      <c r="Z25" s="7">
        <f t="shared" si="3"/>
        <v>81.046296885945367</v>
      </c>
      <c r="AA25" s="7">
        <f t="shared" si="9"/>
        <v>99.255985890829564</v>
      </c>
      <c r="AB25" s="7"/>
      <c r="AC25" s="7"/>
    </row>
    <row r="26" spans="1:29" s="40" customFormat="1" ht="48" customHeight="1" x14ac:dyDescent="0.25">
      <c r="A26" s="54" t="s">
        <v>525</v>
      </c>
      <c r="B26" s="37" t="s">
        <v>67</v>
      </c>
      <c r="C26" s="38" t="s">
        <v>273</v>
      </c>
      <c r="D26" s="38"/>
      <c r="E26" s="38"/>
      <c r="F26" s="38"/>
      <c r="G26" s="39">
        <v>226941.9</v>
      </c>
      <c r="H26" s="39">
        <v>0</v>
      </c>
      <c r="I26" s="39">
        <f t="shared" si="4"/>
        <v>226941.9</v>
      </c>
      <c r="J26" s="39"/>
      <c r="K26" s="39"/>
      <c r="L26" s="39">
        <v>231986.8</v>
      </c>
      <c r="M26" s="39">
        <v>0</v>
      </c>
      <c r="N26" s="39">
        <f t="shared" si="5"/>
        <v>231986.8</v>
      </c>
      <c r="O26" s="39"/>
      <c r="P26" s="39">
        <v>231986.3</v>
      </c>
      <c r="Q26" s="39">
        <v>0</v>
      </c>
      <c r="R26" s="39">
        <f t="shared" si="6"/>
        <v>231986.3</v>
      </c>
      <c r="S26" s="39"/>
      <c r="T26" s="39">
        <v>231986.1</v>
      </c>
      <c r="U26" s="39">
        <v>0</v>
      </c>
      <c r="V26" s="39">
        <f t="shared" si="7"/>
        <v>231986.1</v>
      </c>
      <c r="W26" s="39"/>
      <c r="X26" s="39"/>
      <c r="Y26" s="7">
        <f t="shared" si="2"/>
        <v>99.999698258694039</v>
      </c>
      <c r="Z26" s="7"/>
      <c r="AA26" s="7">
        <f t="shared" si="9"/>
        <v>99.999698258694039</v>
      </c>
      <c r="AB26" s="7"/>
      <c r="AC26" s="7"/>
    </row>
    <row r="27" spans="1:29" s="40" customFormat="1" ht="76.5" customHeight="1" x14ac:dyDescent="0.25">
      <c r="A27" s="54" t="s">
        <v>526</v>
      </c>
      <c r="B27" s="37" t="s">
        <v>274</v>
      </c>
      <c r="C27" s="38" t="s">
        <v>275</v>
      </c>
      <c r="D27" s="38"/>
      <c r="E27" s="38"/>
      <c r="F27" s="38"/>
      <c r="G27" s="39">
        <v>4833350</v>
      </c>
      <c r="H27" s="39">
        <v>0</v>
      </c>
      <c r="I27" s="39">
        <v>1387939.2999999998</v>
      </c>
      <c r="J27" s="39" t="s">
        <v>450</v>
      </c>
      <c r="K27" s="39"/>
      <c r="L27" s="39">
        <v>4883350</v>
      </c>
      <c r="M27" s="39">
        <v>0</v>
      </c>
      <c r="N27" s="39">
        <v>1387939.3</v>
      </c>
      <c r="O27" s="39">
        <v>4261800.0999999996</v>
      </c>
      <c r="P27" s="39">
        <v>4883350</v>
      </c>
      <c r="Q27" s="39">
        <v>0</v>
      </c>
      <c r="R27" s="39">
        <v>1387939.3</v>
      </c>
      <c r="S27" s="39">
        <v>4261800.0999999996</v>
      </c>
      <c r="T27" s="39">
        <v>4883350</v>
      </c>
      <c r="U27" s="39">
        <v>0</v>
      </c>
      <c r="V27" s="39">
        <v>1387939.3</v>
      </c>
      <c r="W27" s="39">
        <v>4261800.0999999996</v>
      </c>
      <c r="X27" s="39"/>
      <c r="Y27" s="7">
        <f t="shared" si="2"/>
        <v>100</v>
      </c>
      <c r="Z27" s="7"/>
      <c r="AA27" s="7">
        <f t="shared" si="9"/>
        <v>100</v>
      </c>
      <c r="AB27" s="7">
        <f>W27/O27%</f>
        <v>100</v>
      </c>
      <c r="AC27" s="7"/>
    </row>
    <row r="28" spans="1:29" s="41" customFormat="1" ht="48" customHeight="1" x14ac:dyDescent="0.25">
      <c r="A28" s="53">
        <v>2</v>
      </c>
      <c r="B28" s="8" t="s">
        <v>40</v>
      </c>
      <c r="C28" s="19" t="s">
        <v>276</v>
      </c>
      <c r="D28" s="19"/>
      <c r="E28" s="19"/>
      <c r="F28" s="19"/>
      <c r="G28" s="15">
        <f t="shared" ref="G28:X28" si="10">SUM(G29:G34)</f>
        <v>198855.8</v>
      </c>
      <c r="H28" s="15">
        <f t="shared" si="10"/>
        <v>56402.7</v>
      </c>
      <c r="I28" s="15">
        <f t="shared" si="10"/>
        <v>142453.1</v>
      </c>
      <c r="J28" s="15">
        <f t="shared" si="10"/>
        <v>0</v>
      </c>
      <c r="K28" s="15">
        <f t="shared" si="10"/>
        <v>0</v>
      </c>
      <c r="L28" s="15">
        <f t="shared" si="10"/>
        <v>188665.3</v>
      </c>
      <c r="M28" s="15">
        <f t="shared" si="10"/>
        <v>46002.7</v>
      </c>
      <c r="N28" s="15">
        <f t="shared" si="10"/>
        <v>142260.9</v>
      </c>
      <c r="O28" s="15">
        <f t="shared" si="10"/>
        <v>401.7</v>
      </c>
      <c r="P28" s="15">
        <f t="shared" si="10"/>
        <v>188318.18</v>
      </c>
      <c r="Q28" s="15">
        <f t="shared" si="10"/>
        <v>45932.59</v>
      </c>
      <c r="R28" s="15">
        <f t="shared" si="10"/>
        <v>141983.89000000001</v>
      </c>
      <c r="S28" s="15">
        <f t="shared" si="10"/>
        <v>401.7</v>
      </c>
      <c r="T28" s="15">
        <f t="shared" si="10"/>
        <v>187971.73</v>
      </c>
      <c r="U28" s="15">
        <f t="shared" si="10"/>
        <v>45883.19</v>
      </c>
      <c r="V28" s="15">
        <f t="shared" si="10"/>
        <v>141686.91</v>
      </c>
      <c r="W28" s="15">
        <f t="shared" si="10"/>
        <v>401.63</v>
      </c>
      <c r="X28" s="15">
        <f t="shared" si="10"/>
        <v>0</v>
      </c>
      <c r="Y28" s="7">
        <f t="shared" si="2"/>
        <v>99.632380729259722</v>
      </c>
      <c r="Z28" s="7">
        <f t="shared" si="3"/>
        <v>99.740210900664536</v>
      </c>
      <c r="AA28" s="7">
        <f t="shared" si="9"/>
        <v>99.596523008078833</v>
      </c>
      <c r="AB28" s="7"/>
      <c r="AC28" s="7"/>
    </row>
    <row r="29" spans="1:29" s="42" customFormat="1" ht="30" customHeight="1" x14ac:dyDescent="0.25">
      <c r="A29" s="54" t="s">
        <v>527</v>
      </c>
      <c r="B29" s="37" t="s">
        <v>41</v>
      </c>
      <c r="C29" s="38" t="s">
        <v>277</v>
      </c>
      <c r="D29" s="38"/>
      <c r="E29" s="38"/>
      <c r="F29" s="38"/>
      <c r="G29" s="39">
        <v>27000</v>
      </c>
      <c r="H29" s="39">
        <v>25650</v>
      </c>
      <c r="I29" s="39">
        <v>1350</v>
      </c>
      <c r="J29" s="39"/>
      <c r="K29" s="39"/>
      <c r="L29" s="39">
        <v>27000</v>
      </c>
      <c r="M29" s="39">
        <v>25650</v>
      </c>
      <c r="N29" s="39">
        <f t="shared" ref="N29:N34" si="11">L29-M29-O29</f>
        <v>1350</v>
      </c>
      <c r="O29" s="39"/>
      <c r="P29" s="39">
        <v>27000</v>
      </c>
      <c r="Q29" s="39">
        <v>25650</v>
      </c>
      <c r="R29" s="39">
        <f t="shared" ref="R29:R34" si="12">P29-Q29-S29</f>
        <v>1350</v>
      </c>
      <c r="S29" s="39"/>
      <c r="T29" s="39">
        <v>27000</v>
      </c>
      <c r="U29" s="39">
        <v>25650</v>
      </c>
      <c r="V29" s="39">
        <f t="shared" ref="V29:V34" si="13">T29-U29-W29</f>
        <v>1350</v>
      </c>
      <c r="W29" s="39"/>
      <c r="X29" s="39"/>
      <c r="Y29" s="7">
        <f t="shared" si="2"/>
        <v>100</v>
      </c>
      <c r="Z29" s="7">
        <f t="shared" si="3"/>
        <v>100</v>
      </c>
      <c r="AA29" s="7">
        <f t="shared" si="9"/>
        <v>100</v>
      </c>
      <c r="AB29" s="7"/>
      <c r="AC29" s="7"/>
    </row>
    <row r="30" spans="1:29" s="42" customFormat="1" ht="62.25" customHeight="1" x14ac:dyDescent="0.25">
      <c r="A30" s="54" t="s">
        <v>528</v>
      </c>
      <c r="B30" s="37" t="s">
        <v>42</v>
      </c>
      <c r="C30" s="38" t="s">
        <v>278</v>
      </c>
      <c r="D30" s="38"/>
      <c r="E30" s="38"/>
      <c r="F30" s="38"/>
      <c r="G30" s="39">
        <v>54577.2</v>
      </c>
      <c r="H30" s="39">
        <v>30686.2</v>
      </c>
      <c r="I30" s="39">
        <v>23891</v>
      </c>
      <c r="J30" s="39"/>
      <c r="K30" s="39"/>
      <c r="L30" s="39">
        <v>43536</v>
      </c>
      <c r="M30" s="39">
        <v>20286.2</v>
      </c>
      <c r="N30" s="39">
        <f t="shared" si="11"/>
        <v>22848.1</v>
      </c>
      <c r="O30" s="39">
        <v>401.7</v>
      </c>
      <c r="P30" s="39">
        <v>43532.08</v>
      </c>
      <c r="Q30" s="39">
        <v>20282.59</v>
      </c>
      <c r="R30" s="39">
        <f t="shared" si="12"/>
        <v>22847.79</v>
      </c>
      <c r="S30" s="39">
        <v>401.7</v>
      </c>
      <c r="T30" s="39">
        <v>43482.63</v>
      </c>
      <c r="U30" s="39">
        <v>20233.189999999999</v>
      </c>
      <c r="V30" s="39">
        <f t="shared" si="13"/>
        <v>22847.809999999998</v>
      </c>
      <c r="W30" s="39">
        <v>401.63</v>
      </c>
      <c r="X30" s="39"/>
      <c r="Y30" s="7">
        <f t="shared" si="2"/>
        <v>99.877411797133391</v>
      </c>
      <c r="Z30" s="7">
        <f t="shared" si="3"/>
        <v>99.738689355325292</v>
      </c>
      <c r="AA30" s="7">
        <f t="shared" si="9"/>
        <v>99.998730747852107</v>
      </c>
      <c r="AB30" s="7"/>
      <c r="AC30" s="7"/>
    </row>
    <row r="31" spans="1:29" s="42" customFormat="1" ht="31.5" customHeight="1" x14ac:dyDescent="0.25">
      <c r="A31" s="54" t="s">
        <v>529</v>
      </c>
      <c r="B31" s="37" t="s">
        <v>43</v>
      </c>
      <c r="C31" s="38" t="s">
        <v>279</v>
      </c>
      <c r="D31" s="38"/>
      <c r="E31" s="38"/>
      <c r="F31" s="38"/>
      <c r="G31" s="39">
        <v>16.8</v>
      </c>
      <c r="H31" s="39" t="s">
        <v>255</v>
      </c>
      <c r="I31" s="39">
        <v>16.8</v>
      </c>
      <c r="J31" s="39"/>
      <c r="K31" s="39"/>
      <c r="L31" s="39">
        <v>16.8</v>
      </c>
      <c r="M31" s="39">
        <v>0</v>
      </c>
      <c r="N31" s="39">
        <f t="shared" si="11"/>
        <v>16.8</v>
      </c>
      <c r="O31" s="39"/>
      <c r="P31" s="39">
        <v>16.8</v>
      </c>
      <c r="Q31" s="39">
        <v>0</v>
      </c>
      <c r="R31" s="39">
        <f t="shared" si="12"/>
        <v>16.8</v>
      </c>
      <c r="S31" s="39"/>
      <c r="T31" s="39">
        <v>16.8</v>
      </c>
      <c r="U31" s="39">
        <v>0</v>
      </c>
      <c r="V31" s="39">
        <f t="shared" si="13"/>
        <v>16.8</v>
      </c>
      <c r="W31" s="39"/>
      <c r="X31" s="39"/>
      <c r="Y31" s="7">
        <f t="shared" si="2"/>
        <v>100</v>
      </c>
      <c r="Z31" s="7"/>
      <c r="AA31" s="7">
        <f t="shared" si="9"/>
        <v>100</v>
      </c>
      <c r="AB31" s="7"/>
      <c r="AC31" s="7"/>
    </row>
    <row r="32" spans="1:29" s="42" customFormat="1" ht="73.5" customHeight="1" x14ac:dyDescent="0.25">
      <c r="A32" s="54" t="s">
        <v>530</v>
      </c>
      <c r="B32" s="37" t="s">
        <v>44</v>
      </c>
      <c r="C32" s="38" t="s">
        <v>280</v>
      </c>
      <c r="D32" s="38"/>
      <c r="E32" s="38"/>
      <c r="F32" s="38"/>
      <c r="G32" s="39">
        <v>4100</v>
      </c>
      <c r="H32" s="39" t="s">
        <v>255</v>
      </c>
      <c r="I32" s="39">
        <v>4100</v>
      </c>
      <c r="J32" s="39"/>
      <c r="K32" s="39"/>
      <c r="L32" s="39">
        <v>4100</v>
      </c>
      <c r="M32" s="39">
        <v>0</v>
      </c>
      <c r="N32" s="39">
        <f t="shared" si="11"/>
        <v>4100</v>
      </c>
      <c r="O32" s="39"/>
      <c r="P32" s="39">
        <v>4100</v>
      </c>
      <c r="Q32" s="39">
        <v>0</v>
      </c>
      <c r="R32" s="39">
        <f t="shared" si="12"/>
        <v>4100</v>
      </c>
      <c r="S32" s="39"/>
      <c r="T32" s="39">
        <v>4096.8100000000004</v>
      </c>
      <c r="U32" s="39">
        <v>0</v>
      </c>
      <c r="V32" s="39">
        <f t="shared" si="13"/>
        <v>4096.8100000000004</v>
      </c>
      <c r="W32" s="39"/>
      <c r="X32" s="39"/>
      <c r="Y32" s="7">
        <f t="shared" si="2"/>
        <v>99.922195121951233</v>
      </c>
      <c r="Z32" s="7"/>
      <c r="AA32" s="7">
        <f t="shared" si="9"/>
        <v>99.922195121951233</v>
      </c>
      <c r="AB32" s="7"/>
      <c r="AC32" s="7"/>
    </row>
    <row r="33" spans="1:29" s="42" customFormat="1" ht="75" customHeight="1" x14ac:dyDescent="0.25">
      <c r="A33" s="54" t="s">
        <v>531</v>
      </c>
      <c r="B33" s="37" t="s">
        <v>45</v>
      </c>
      <c r="C33" s="38" t="s">
        <v>281</v>
      </c>
      <c r="D33" s="38"/>
      <c r="E33" s="38"/>
      <c r="F33" s="38"/>
      <c r="G33" s="39">
        <v>70</v>
      </c>
      <c r="H33" s="39">
        <v>66.5</v>
      </c>
      <c r="I33" s="39">
        <v>3.5</v>
      </c>
      <c r="J33" s="39"/>
      <c r="K33" s="39"/>
      <c r="L33" s="39">
        <v>70</v>
      </c>
      <c r="M33" s="39">
        <v>66.5</v>
      </c>
      <c r="N33" s="39">
        <f t="shared" si="11"/>
        <v>3.5</v>
      </c>
      <c r="O33" s="39"/>
      <c r="P33" s="39">
        <v>0</v>
      </c>
      <c r="Q33" s="39">
        <v>0</v>
      </c>
      <c r="R33" s="39">
        <f t="shared" si="12"/>
        <v>0</v>
      </c>
      <c r="S33" s="39"/>
      <c r="T33" s="39">
        <v>0</v>
      </c>
      <c r="U33" s="39">
        <v>0</v>
      </c>
      <c r="V33" s="39">
        <f t="shared" si="13"/>
        <v>0</v>
      </c>
      <c r="W33" s="39"/>
      <c r="X33" s="39"/>
      <c r="Y33" s="7">
        <f t="shared" si="2"/>
        <v>0</v>
      </c>
      <c r="Z33" s="7"/>
      <c r="AA33" s="7"/>
      <c r="AB33" s="7"/>
      <c r="AC33" s="7"/>
    </row>
    <row r="34" spans="1:29" s="42" customFormat="1" ht="60" customHeight="1" x14ac:dyDescent="0.25">
      <c r="A34" s="54" t="s">
        <v>532</v>
      </c>
      <c r="B34" s="37" t="s">
        <v>46</v>
      </c>
      <c r="C34" s="38" t="s">
        <v>282</v>
      </c>
      <c r="D34" s="38"/>
      <c r="E34" s="38"/>
      <c r="F34" s="38"/>
      <c r="G34" s="39">
        <v>113091.8</v>
      </c>
      <c r="H34" s="39" t="s">
        <v>255</v>
      </c>
      <c r="I34" s="39">
        <v>113091.8</v>
      </c>
      <c r="J34" s="39"/>
      <c r="K34" s="39"/>
      <c r="L34" s="39">
        <v>113942.5</v>
      </c>
      <c r="M34" s="39">
        <v>0</v>
      </c>
      <c r="N34" s="39">
        <f t="shared" si="11"/>
        <v>113942.5</v>
      </c>
      <c r="O34" s="39"/>
      <c r="P34" s="39">
        <v>113669.3</v>
      </c>
      <c r="Q34" s="39">
        <v>0</v>
      </c>
      <c r="R34" s="39">
        <f t="shared" si="12"/>
        <v>113669.3</v>
      </c>
      <c r="S34" s="39"/>
      <c r="T34" s="39">
        <v>113375.49</v>
      </c>
      <c r="U34" s="39">
        <v>0</v>
      </c>
      <c r="V34" s="39">
        <f t="shared" si="13"/>
        <v>113375.49</v>
      </c>
      <c r="W34" s="39"/>
      <c r="X34" s="39"/>
      <c r="Y34" s="7">
        <f t="shared" si="2"/>
        <v>99.50237181034295</v>
      </c>
      <c r="Z34" s="7"/>
      <c r="AA34" s="7">
        <f t="shared" ref="AA34:AA70" si="14">V34/N34%</f>
        <v>99.50237181034295</v>
      </c>
      <c r="AB34" s="7"/>
      <c r="AC34" s="7"/>
    </row>
    <row r="35" spans="1:29" s="41" customFormat="1" ht="47.25" customHeight="1" x14ac:dyDescent="0.25">
      <c r="A35" s="53">
        <v>3</v>
      </c>
      <c r="B35" s="43" t="s">
        <v>47</v>
      </c>
      <c r="C35" s="22" t="s">
        <v>283</v>
      </c>
      <c r="D35" s="22"/>
      <c r="E35" s="22"/>
      <c r="F35" s="22"/>
      <c r="G35" s="15">
        <f t="shared" ref="G35:X35" si="15">SUM(G36:G41)</f>
        <v>3246215.3</v>
      </c>
      <c r="H35" s="15">
        <f t="shared" si="15"/>
        <v>601483.30000000005</v>
      </c>
      <c r="I35" s="15">
        <f t="shared" si="15"/>
        <v>2644732</v>
      </c>
      <c r="J35" s="15">
        <f t="shared" si="15"/>
        <v>0</v>
      </c>
      <c r="K35" s="15">
        <f t="shared" si="15"/>
        <v>0</v>
      </c>
      <c r="L35" s="15">
        <f t="shared" si="15"/>
        <v>3306275.3</v>
      </c>
      <c r="M35" s="15">
        <f t="shared" si="15"/>
        <v>602201.5</v>
      </c>
      <c r="N35" s="15">
        <f t="shared" si="15"/>
        <v>2601275.6</v>
      </c>
      <c r="O35" s="15">
        <f t="shared" si="15"/>
        <v>102798.2</v>
      </c>
      <c r="P35" s="15">
        <f t="shared" si="15"/>
        <v>3298394.9699999997</v>
      </c>
      <c r="Q35" s="15">
        <f t="shared" si="15"/>
        <v>595757.30000000005</v>
      </c>
      <c r="R35" s="15">
        <f t="shared" si="15"/>
        <v>2599839.4699999997</v>
      </c>
      <c r="S35" s="15">
        <f t="shared" si="15"/>
        <v>102798.2</v>
      </c>
      <c r="T35" s="15">
        <f t="shared" si="15"/>
        <v>3266214.06</v>
      </c>
      <c r="U35" s="15">
        <f t="shared" si="15"/>
        <v>595593.15</v>
      </c>
      <c r="V35" s="15">
        <f t="shared" si="15"/>
        <v>2567822.71</v>
      </c>
      <c r="W35" s="15">
        <f t="shared" si="15"/>
        <v>102798.2</v>
      </c>
      <c r="X35" s="15">
        <f t="shared" si="15"/>
        <v>0</v>
      </c>
      <c r="Y35" s="7">
        <f t="shared" si="2"/>
        <v>98.788327154729075</v>
      </c>
      <c r="Z35" s="7">
        <f t="shared" si="3"/>
        <v>98.902634749332236</v>
      </c>
      <c r="AA35" s="7">
        <f t="shared" si="14"/>
        <v>98.713981325162152</v>
      </c>
      <c r="AB35" s="7"/>
      <c r="AC35" s="7"/>
    </row>
    <row r="36" spans="1:29" s="42" customFormat="1" ht="45" x14ac:dyDescent="0.25">
      <c r="A36" s="54" t="s">
        <v>533</v>
      </c>
      <c r="B36" s="37" t="s">
        <v>48</v>
      </c>
      <c r="C36" s="38" t="s">
        <v>284</v>
      </c>
      <c r="D36" s="38"/>
      <c r="E36" s="38"/>
      <c r="F36" s="38"/>
      <c r="G36" s="39">
        <v>247737.7</v>
      </c>
      <c r="H36" s="39">
        <v>88555</v>
      </c>
      <c r="I36" s="39">
        <v>159182.70000000001</v>
      </c>
      <c r="J36" s="39"/>
      <c r="K36" s="39"/>
      <c r="L36" s="39">
        <v>245258.3</v>
      </c>
      <c r="M36" s="39">
        <v>70412.899999999994</v>
      </c>
      <c r="N36" s="39">
        <f t="shared" ref="N36:N41" si="16">L36-M36-O36</f>
        <v>174845.4</v>
      </c>
      <c r="O36" s="39"/>
      <c r="P36" s="39">
        <v>245258.23999999999</v>
      </c>
      <c r="Q36" s="39">
        <v>70412.899999999994</v>
      </c>
      <c r="R36" s="39">
        <f t="shared" ref="R36:R41" si="17">P36-Q36-S36</f>
        <v>174845.34</v>
      </c>
      <c r="S36" s="39"/>
      <c r="T36" s="39">
        <v>245174.41</v>
      </c>
      <c r="U36" s="39">
        <v>70408.820000000007</v>
      </c>
      <c r="V36" s="39">
        <f t="shared" ref="V36:V41" si="18">T36-U36-W36</f>
        <v>174765.59</v>
      </c>
      <c r="W36" s="39"/>
      <c r="X36" s="39"/>
      <c r="Y36" s="7">
        <f t="shared" si="2"/>
        <v>99.965795245257752</v>
      </c>
      <c r="Z36" s="7">
        <f t="shared" si="3"/>
        <v>99.9942056072112</v>
      </c>
      <c r="AA36" s="7">
        <f t="shared" si="14"/>
        <v>99.954353960698995</v>
      </c>
      <c r="AB36" s="7"/>
      <c r="AC36" s="7"/>
    </row>
    <row r="37" spans="1:29" s="42" customFormat="1" ht="60" x14ac:dyDescent="0.25">
      <c r="A37" s="54" t="s">
        <v>534</v>
      </c>
      <c r="B37" s="37" t="s">
        <v>480</v>
      </c>
      <c r="C37" s="38" t="s">
        <v>285</v>
      </c>
      <c r="D37" s="38"/>
      <c r="E37" s="38"/>
      <c r="F37" s="38"/>
      <c r="G37" s="39">
        <v>71051.3</v>
      </c>
      <c r="H37" s="39">
        <v>31170.1</v>
      </c>
      <c r="I37" s="39">
        <v>39881.199999999997</v>
      </c>
      <c r="J37" s="39"/>
      <c r="K37" s="39"/>
      <c r="L37" s="39">
        <v>74357.3</v>
      </c>
      <c r="M37" s="39">
        <v>45456.5</v>
      </c>
      <c r="N37" s="39">
        <f>L37-M37-O37</f>
        <v>28900.800000000003</v>
      </c>
      <c r="O37" s="39"/>
      <c r="P37" s="39">
        <v>74357.23</v>
      </c>
      <c r="Q37" s="39">
        <v>45456.5</v>
      </c>
      <c r="R37" s="39">
        <f>P37-Q37-S37</f>
        <v>28900.729999999996</v>
      </c>
      <c r="S37" s="39"/>
      <c r="T37" s="39">
        <v>74356.86</v>
      </c>
      <c r="U37" s="39">
        <v>45456.34</v>
      </c>
      <c r="V37" s="39">
        <f>T37-U37-W37</f>
        <v>28900.520000000004</v>
      </c>
      <c r="W37" s="39"/>
      <c r="X37" s="39"/>
      <c r="Y37" s="7">
        <f t="shared" si="2"/>
        <v>99.999408262537784</v>
      </c>
      <c r="Z37" s="7">
        <f t="shared" si="3"/>
        <v>99.999648015135335</v>
      </c>
      <c r="AA37" s="7">
        <f t="shared" si="14"/>
        <v>99.999031168687367</v>
      </c>
      <c r="AB37" s="7"/>
      <c r="AC37" s="7"/>
    </row>
    <row r="38" spans="1:29" s="42" customFormat="1" ht="65.25" customHeight="1" x14ac:dyDescent="0.25">
      <c r="A38" s="54" t="s">
        <v>535</v>
      </c>
      <c r="B38" s="37" t="s">
        <v>286</v>
      </c>
      <c r="C38" s="38" t="s">
        <v>287</v>
      </c>
      <c r="D38" s="38"/>
      <c r="E38" s="38"/>
      <c r="F38" s="38"/>
      <c r="G38" s="39">
        <v>1138226.1000000001</v>
      </c>
      <c r="H38" s="39">
        <v>468477.8</v>
      </c>
      <c r="I38" s="39">
        <v>669748.30000000005</v>
      </c>
      <c r="J38" s="39"/>
      <c r="K38" s="39"/>
      <c r="L38" s="39">
        <v>1177552.7</v>
      </c>
      <c r="M38" s="39">
        <v>463307.5</v>
      </c>
      <c r="N38" s="39">
        <f t="shared" si="16"/>
        <v>714245.2</v>
      </c>
      <c r="O38" s="39"/>
      <c r="P38" s="39">
        <v>1177391.6499999999</v>
      </c>
      <c r="Q38" s="39">
        <v>463307.5</v>
      </c>
      <c r="R38" s="39">
        <f t="shared" si="17"/>
        <v>714084.14999999991</v>
      </c>
      <c r="S38" s="39"/>
      <c r="T38" s="39">
        <v>1175819.6100000001</v>
      </c>
      <c r="U38" s="39">
        <v>463307.46</v>
      </c>
      <c r="V38" s="39">
        <f t="shared" si="18"/>
        <v>712512.15000000014</v>
      </c>
      <c r="W38" s="39"/>
      <c r="X38" s="39"/>
      <c r="Y38" s="7">
        <f t="shared" si="2"/>
        <v>99.852822722923577</v>
      </c>
      <c r="Z38" s="7">
        <f t="shared" si="3"/>
        <v>99.999991366425121</v>
      </c>
      <c r="AA38" s="7">
        <f t="shared" si="14"/>
        <v>99.757359237415969</v>
      </c>
      <c r="AB38" s="7"/>
      <c r="AC38" s="7"/>
    </row>
    <row r="39" spans="1:29" s="42" customFormat="1" ht="32.25" customHeight="1" x14ac:dyDescent="0.25">
      <c r="A39" s="54" t="s">
        <v>536</v>
      </c>
      <c r="B39" s="37" t="s">
        <v>288</v>
      </c>
      <c r="C39" s="38" t="s">
        <v>289</v>
      </c>
      <c r="D39" s="38"/>
      <c r="E39" s="38"/>
      <c r="F39" s="38"/>
      <c r="G39" s="39">
        <v>666819.9</v>
      </c>
      <c r="H39" s="39">
        <v>13280.4</v>
      </c>
      <c r="I39" s="39">
        <v>653539.5</v>
      </c>
      <c r="J39" s="39"/>
      <c r="K39" s="39"/>
      <c r="L39" s="39">
        <v>679449.5</v>
      </c>
      <c r="M39" s="39">
        <v>23024.6</v>
      </c>
      <c r="N39" s="39">
        <f t="shared" si="16"/>
        <v>553626.70000000007</v>
      </c>
      <c r="O39" s="39">
        <v>102798.2</v>
      </c>
      <c r="P39" s="39">
        <v>672961.38</v>
      </c>
      <c r="Q39" s="39">
        <v>16580.400000000001</v>
      </c>
      <c r="R39" s="39">
        <f t="shared" si="17"/>
        <v>553582.78</v>
      </c>
      <c r="S39" s="39">
        <v>102798.2</v>
      </c>
      <c r="T39" s="39">
        <v>663572.55000000005</v>
      </c>
      <c r="U39" s="39">
        <v>16420.53</v>
      </c>
      <c r="V39" s="39">
        <f t="shared" si="18"/>
        <v>544353.82000000007</v>
      </c>
      <c r="W39" s="39">
        <v>102798.2</v>
      </c>
      <c r="X39" s="39"/>
      <c r="Y39" s="7">
        <f t="shared" si="2"/>
        <v>97.663262685453446</v>
      </c>
      <c r="Z39" s="7">
        <f t="shared" si="3"/>
        <v>71.317330159915912</v>
      </c>
      <c r="AA39" s="7">
        <f t="shared" si="14"/>
        <v>98.325066330796545</v>
      </c>
      <c r="AB39" s="7">
        <f>W39/O39%</f>
        <v>100</v>
      </c>
      <c r="AC39" s="7"/>
    </row>
    <row r="40" spans="1:29" s="42" customFormat="1" ht="57" customHeight="1" x14ac:dyDescent="0.25">
      <c r="A40" s="54" t="s">
        <v>537</v>
      </c>
      <c r="B40" s="37" t="s">
        <v>49</v>
      </c>
      <c r="C40" s="38" t="s">
        <v>290</v>
      </c>
      <c r="D40" s="38"/>
      <c r="E40" s="38"/>
      <c r="F40" s="38"/>
      <c r="G40" s="39">
        <v>4335.5</v>
      </c>
      <c r="H40" s="39" t="s">
        <v>255</v>
      </c>
      <c r="I40" s="39">
        <v>4335.5</v>
      </c>
      <c r="J40" s="39"/>
      <c r="K40" s="39"/>
      <c r="L40" s="39">
        <v>4274</v>
      </c>
      <c r="M40" s="39">
        <v>0</v>
      </c>
      <c r="N40" s="39">
        <f t="shared" si="16"/>
        <v>4274</v>
      </c>
      <c r="O40" s="39"/>
      <c r="P40" s="39">
        <v>4274</v>
      </c>
      <c r="Q40" s="39">
        <v>0</v>
      </c>
      <c r="R40" s="39">
        <f t="shared" si="17"/>
        <v>4274</v>
      </c>
      <c r="S40" s="39"/>
      <c r="T40" s="39">
        <v>4266.01</v>
      </c>
      <c r="U40" s="39">
        <v>0</v>
      </c>
      <c r="V40" s="39">
        <f t="shared" si="18"/>
        <v>4266.01</v>
      </c>
      <c r="W40" s="39"/>
      <c r="X40" s="39"/>
      <c r="Y40" s="7">
        <f t="shared" si="2"/>
        <v>99.813055685540476</v>
      </c>
      <c r="Z40" s="7"/>
      <c r="AA40" s="7">
        <f t="shared" si="14"/>
        <v>99.813055685540476</v>
      </c>
      <c r="AB40" s="7"/>
      <c r="AC40" s="7"/>
    </row>
    <row r="41" spans="1:29" s="42" customFormat="1" ht="67.5" customHeight="1" x14ac:dyDescent="0.25">
      <c r="A41" s="54" t="s">
        <v>538</v>
      </c>
      <c r="B41" s="37" t="s">
        <v>46</v>
      </c>
      <c r="C41" s="38" t="s">
        <v>291</v>
      </c>
      <c r="D41" s="38"/>
      <c r="E41" s="38"/>
      <c r="F41" s="38"/>
      <c r="G41" s="39">
        <v>1118044.8</v>
      </c>
      <c r="H41" s="39" t="s">
        <v>255</v>
      </c>
      <c r="I41" s="39">
        <v>1118044.8</v>
      </c>
      <c r="J41" s="39"/>
      <c r="K41" s="39"/>
      <c r="L41" s="39">
        <v>1125383.5</v>
      </c>
      <c r="M41" s="39">
        <v>0</v>
      </c>
      <c r="N41" s="39">
        <f t="shared" si="16"/>
        <v>1125383.5</v>
      </c>
      <c r="O41" s="39"/>
      <c r="P41" s="39">
        <v>1124152.47</v>
      </c>
      <c r="Q41" s="39">
        <v>0</v>
      </c>
      <c r="R41" s="39">
        <f t="shared" si="17"/>
        <v>1124152.47</v>
      </c>
      <c r="S41" s="39"/>
      <c r="T41" s="39">
        <v>1103024.6200000001</v>
      </c>
      <c r="U41" s="39">
        <v>0</v>
      </c>
      <c r="V41" s="39">
        <f t="shared" si="18"/>
        <v>1103024.6200000001</v>
      </c>
      <c r="W41" s="39"/>
      <c r="X41" s="39"/>
      <c r="Y41" s="7">
        <f t="shared" si="2"/>
        <v>98.01322127079348</v>
      </c>
      <c r="Z41" s="7"/>
      <c r="AA41" s="7">
        <f t="shared" si="14"/>
        <v>98.01322127079348</v>
      </c>
      <c r="AB41" s="7"/>
      <c r="AC41" s="7"/>
    </row>
    <row r="42" spans="1:29" s="41" customFormat="1" ht="59.25" customHeight="1" x14ac:dyDescent="0.25">
      <c r="A42" s="53">
        <v>4</v>
      </c>
      <c r="B42" s="8" t="s">
        <v>50</v>
      </c>
      <c r="C42" s="19" t="s">
        <v>292</v>
      </c>
      <c r="D42" s="19"/>
      <c r="E42" s="19"/>
      <c r="F42" s="19"/>
      <c r="G42" s="44">
        <f>SUM(G43:G50)</f>
        <v>235440.30000000002</v>
      </c>
      <c r="H42" s="44">
        <f>SUM(H43:H50)</f>
        <v>81144.200000000012</v>
      </c>
      <c r="I42" s="44">
        <f>SUM(I43:I50)</f>
        <v>154296.09999999998</v>
      </c>
      <c r="J42" s="44">
        <f>SUM(J45:J50)</f>
        <v>0</v>
      </c>
      <c r="K42" s="44">
        <f>SUM(K45:K50)</f>
        <v>0</v>
      </c>
      <c r="L42" s="44">
        <f>SUM(L43:L50)</f>
        <v>173707.7</v>
      </c>
      <c r="M42" s="44">
        <f>SUM(M43:M50)</f>
        <v>20776.5</v>
      </c>
      <c r="N42" s="44">
        <f>SUM(N43:N50)</f>
        <v>152931.20000000001</v>
      </c>
      <c r="O42" s="44">
        <f>SUM(O45:O50)</f>
        <v>0</v>
      </c>
      <c r="P42" s="44">
        <f>SUM(P43:P50)</f>
        <v>173636.18</v>
      </c>
      <c r="Q42" s="44">
        <f>SUM(Q43:Q50)</f>
        <v>20776.5</v>
      </c>
      <c r="R42" s="44">
        <f>SUM(R43:R50)</f>
        <v>152859.68</v>
      </c>
      <c r="S42" s="44">
        <f>SUM(S45:S50)</f>
        <v>0</v>
      </c>
      <c r="T42" s="44">
        <f>SUM(T43:T50)</f>
        <v>173545.88999999998</v>
      </c>
      <c r="U42" s="44">
        <f>SUM(U45:U50)</f>
        <v>5235</v>
      </c>
      <c r="V42" s="44">
        <f>SUM(V43:V50)</f>
        <v>152769.38999999998</v>
      </c>
      <c r="W42" s="44">
        <f>SUM(W45:W50)</f>
        <v>0</v>
      </c>
      <c r="X42" s="44">
        <f>SUM(X45:X50)</f>
        <v>0</v>
      </c>
      <c r="Y42" s="7">
        <f t="shared" si="2"/>
        <v>99.906849264597923</v>
      </c>
      <c r="Z42" s="7">
        <f t="shared" si="3"/>
        <v>25.196736697711358</v>
      </c>
      <c r="AA42" s="7">
        <f t="shared" si="14"/>
        <v>99.894194252055811</v>
      </c>
      <c r="AB42" s="7"/>
      <c r="AC42" s="7"/>
    </row>
    <row r="43" spans="1:29" s="42" customFormat="1" ht="49.5" customHeight="1" x14ac:dyDescent="0.25">
      <c r="A43" s="54" t="s">
        <v>539</v>
      </c>
      <c r="B43" s="37" t="s">
        <v>53</v>
      </c>
      <c r="C43" s="38" t="s">
        <v>293</v>
      </c>
      <c r="D43" s="38"/>
      <c r="E43" s="38"/>
      <c r="F43" s="38"/>
      <c r="G43" s="39">
        <v>72657.100000000006</v>
      </c>
      <c r="H43" s="39" t="s">
        <v>255</v>
      </c>
      <c r="I43" s="39">
        <v>72657.100000000006</v>
      </c>
      <c r="J43" s="39"/>
      <c r="K43" s="39"/>
      <c r="L43" s="39">
        <v>69153.7</v>
      </c>
      <c r="M43" s="39">
        <v>0</v>
      </c>
      <c r="N43" s="39">
        <f>L43-M43-O43</f>
        <v>69153.7</v>
      </c>
      <c r="O43" s="39"/>
      <c r="P43" s="39">
        <v>69153.509999999995</v>
      </c>
      <c r="Q43" s="39">
        <v>0</v>
      </c>
      <c r="R43" s="39">
        <f>P43-Q43-S43</f>
        <v>69153.509999999995</v>
      </c>
      <c r="S43" s="39"/>
      <c r="T43" s="39">
        <v>69153.509999999995</v>
      </c>
      <c r="U43" s="39">
        <v>0</v>
      </c>
      <c r="V43" s="39">
        <f>T43-U43-W43</f>
        <v>69153.509999999995</v>
      </c>
      <c r="W43" s="39"/>
      <c r="X43" s="39"/>
      <c r="Y43" s="7">
        <f t="shared" si="2"/>
        <v>99.99972524969742</v>
      </c>
      <c r="Z43" s="7"/>
      <c r="AA43" s="7">
        <f t="shared" si="14"/>
        <v>99.99972524969742</v>
      </c>
      <c r="AB43" s="7"/>
      <c r="AC43" s="7"/>
    </row>
    <row r="44" spans="1:29" s="42" customFormat="1" ht="61.5" customHeight="1" x14ac:dyDescent="0.25">
      <c r="A44" s="54" t="s">
        <v>540</v>
      </c>
      <c r="B44" s="37" t="s">
        <v>52</v>
      </c>
      <c r="C44" s="38" t="s">
        <v>294</v>
      </c>
      <c r="D44" s="38"/>
      <c r="E44" s="38"/>
      <c r="F44" s="38"/>
      <c r="G44" s="39">
        <v>94569.3</v>
      </c>
      <c r="H44" s="39">
        <v>75081.3</v>
      </c>
      <c r="I44" s="39">
        <v>19488</v>
      </c>
      <c r="J44" s="39"/>
      <c r="K44" s="39"/>
      <c r="L44" s="39">
        <v>32869.699999999997</v>
      </c>
      <c r="M44" s="39">
        <v>15541.5</v>
      </c>
      <c r="N44" s="39">
        <f>L44-M44-O44</f>
        <v>17328.199999999997</v>
      </c>
      <c r="O44" s="39"/>
      <c r="P44" s="39">
        <v>32814.35</v>
      </c>
      <c r="Q44" s="39">
        <v>15541.5</v>
      </c>
      <c r="R44" s="39">
        <f>P44-Q44-S44</f>
        <v>17272.849999999999</v>
      </c>
      <c r="S44" s="39"/>
      <c r="T44" s="39">
        <v>32814.35</v>
      </c>
      <c r="U44" s="39">
        <v>15541.5</v>
      </c>
      <c r="V44" s="39">
        <f>T44-U44-W44</f>
        <v>17272.849999999999</v>
      </c>
      <c r="W44" s="39"/>
      <c r="X44" s="39"/>
      <c r="Y44" s="7">
        <f t="shared" si="2"/>
        <v>99.831607833354141</v>
      </c>
      <c r="Z44" s="7">
        <f t="shared" si="3"/>
        <v>100</v>
      </c>
      <c r="AA44" s="7">
        <f t="shared" si="14"/>
        <v>99.680578479011089</v>
      </c>
      <c r="AB44" s="7"/>
      <c r="AC44" s="7"/>
    </row>
    <row r="45" spans="1:29" s="42" customFormat="1" ht="44.25" customHeight="1" x14ac:dyDescent="0.25">
      <c r="A45" s="54" t="s">
        <v>541</v>
      </c>
      <c r="B45" s="37" t="s">
        <v>51</v>
      </c>
      <c r="C45" s="38" t="s">
        <v>295</v>
      </c>
      <c r="D45" s="38"/>
      <c r="E45" s="38"/>
      <c r="F45" s="38"/>
      <c r="G45" s="39">
        <v>55613.4</v>
      </c>
      <c r="H45" s="39" t="s">
        <v>255</v>
      </c>
      <c r="I45" s="39">
        <v>55613.4</v>
      </c>
      <c r="J45" s="39"/>
      <c r="K45" s="39"/>
      <c r="L45" s="39">
        <v>59916.800000000003</v>
      </c>
      <c r="M45" s="39">
        <v>0</v>
      </c>
      <c r="N45" s="39">
        <f t="shared" ref="N45:N50" si="19">L45-M45-O45</f>
        <v>59916.800000000003</v>
      </c>
      <c r="O45" s="39"/>
      <c r="P45" s="39">
        <v>59916</v>
      </c>
      <c r="Q45" s="39">
        <v>0</v>
      </c>
      <c r="R45" s="39">
        <f t="shared" ref="R45:R50" si="20">P45-Q45-S45</f>
        <v>59916</v>
      </c>
      <c r="S45" s="39"/>
      <c r="T45" s="39">
        <v>59825.71</v>
      </c>
      <c r="U45" s="39">
        <v>0</v>
      </c>
      <c r="V45" s="39">
        <f t="shared" ref="V45:V50" si="21">T45-U45-W45</f>
        <v>59825.71</v>
      </c>
      <c r="W45" s="39"/>
      <c r="X45" s="39"/>
      <c r="Y45" s="7">
        <f t="shared" si="2"/>
        <v>99.847972521897034</v>
      </c>
      <c r="Z45" s="7"/>
      <c r="AA45" s="7">
        <f t="shared" si="14"/>
        <v>99.847972521897034</v>
      </c>
      <c r="AB45" s="7"/>
      <c r="AC45" s="7"/>
    </row>
    <row r="46" spans="1:29" s="42" customFormat="1" ht="64.5" customHeight="1" x14ac:dyDescent="0.25">
      <c r="A46" s="54" t="s">
        <v>542</v>
      </c>
      <c r="B46" s="37" t="s">
        <v>297</v>
      </c>
      <c r="C46" s="38" t="s">
        <v>296</v>
      </c>
      <c r="D46" s="38"/>
      <c r="E46" s="38"/>
      <c r="F46" s="38"/>
      <c r="G46" s="39">
        <v>1093.7</v>
      </c>
      <c r="H46" s="39">
        <v>1071.8</v>
      </c>
      <c r="I46" s="39">
        <v>21.9</v>
      </c>
      <c r="J46" s="39"/>
      <c r="K46" s="39"/>
      <c r="L46" s="39">
        <v>1093.7</v>
      </c>
      <c r="M46" s="39">
        <v>1071.8</v>
      </c>
      <c r="N46" s="39">
        <f t="shared" si="19"/>
        <v>21.900000000000091</v>
      </c>
      <c r="O46" s="39"/>
      <c r="P46" s="39">
        <v>1093.67</v>
      </c>
      <c r="Q46" s="39">
        <v>1071.8</v>
      </c>
      <c r="R46" s="39">
        <f t="shared" si="20"/>
        <v>21.870000000000118</v>
      </c>
      <c r="S46" s="39"/>
      <c r="T46" s="39">
        <v>1093.67</v>
      </c>
      <c r="U46" s="39">
        <v>1071.8</v>
      </c>
      <c r="V46" s="39">
        <f t="shared" si="21"/>
        <v>21.870000000000118</v>
      </c>
      <c r="W46" s="39"/>
      <c r="X46" s="39"/>
      <c r="Y46" s="7">
        <f t="shared" si="2"/>
        <v>99.997257017463653</v>
      </c>
      <c r="Z46" s="7">
        <f t="shared" si="3"/>
        <v>100</v>
      </c>
      <c r="AA46" s="7">
        <f t="shared" si="14"/>
        <v>99.863013698630255</v>
      </c>
      <c r="AB46" s="7"/>
      <c r="AC46" s="7"/>
    </row>
    <row r="47" spans="1:29" s="42" customFormat="1" ht="47.25" customHeight="1" x14ac:dyDescent="0.25">
      <c r="A47" s="54" t="s">
        <v>543</v>
      </c>
      <c r="B47" s="37" t="s">
        <v>299</v>
      </c>
      <c r="C47" s="38" t="s">
        <v>298</v>
      </c>
      <c r="D47" s="38"/>
      <c r="E47" s="38"/>
      <c r="F47" s="38"/>
      <c r="G47" s="39">
        <v>4787</v>
      </c>
      <c r="H47" s="39">
        <v>4691.1000000000004</v>
      </c>
      <c r="I47" s="39">
        <v>95.9</v>
      </c>
      <c r="J47" s="39"/>
      <c r="K47" s="39"/>
      <c r="L47" s="39">
        <v>4055.8</v>
      </c>
      <c r="M47" s="39">
        <v>3959.9</v>
      </c>
      <c r="N47" s="39">
        <f t="shared" si="19"/>
        <v>95.900000000000091</v>
      </c>
      <c r="O47" s="39"/>
      <c r="P47" s="39">
        <v>4040.71</v>
      </c>
      <c r="Q47" s="39">
        <v>3959.9</v>
      </c>
      <c r="R47" s="39">
        <f t="shared" si="20"/>
        <v>80.809999999999945</v>
      </c>
      <c r="S47" s="39"/>
      <c r="T47" s="39">
        <v>4040.71</v>
      </c>
      <c r="U47" s="39">
        <v>3959.9</v>
      </c>
      <c r="V47" s="39">
        <f t="shared" si="21"/>
        <v>80.809999999999945</v>
      </c>
      <c r="W47" s="39"/>
      <c r="X47" s="39"/>
      <c r="Y47" s="7">
        <f t="shared" si="2"/>
        <v>99.627940233739338</v>
      </c>
      <c r="Z47" s="7">
        <f t="shared" si="3"/>
        <v>99.999999999999986</v>
      </c>
      <c r="AA47" s="7">
        <f t="shared" si="14"/>
        <v>84.264859228362738</v>
      </c>
      <c r="AB47" s="7"/>
      <c r="AC47" s="7"/>
    </row>
    <row r="48" spans="1:29" s="42" customFormat="1" ht="60" customHeight="1" x14ac:dyDescent="0.25">
      <c r="A48" s="54" t="s">
        <v>544</v>
      </c>
      <c r="B48" s="37" t="s">
        <v>54</v>
      </c>
      <c r="C48" s="38" t="s">
        <v>300</v>
      </c>
      <c r="D48" s="38"/>
      <c r="E48" s="38"/>
      <c r="F48" s="38"/>
      <c r="G48" s="39">
        <v>315.8</v>
      </c>
      <c r="H48" s="39">
        <v>300</v>
      </c>
      <c r="I48" s="39">
        <v>15.8</v>
      </c>
      <c r="J48" s="39"/>
      <c r="K48" s="39"/>
      <c r="L48" s="39">
        <v>214</v>
      </c>
      <c r="M48" s="39">
        <v>203.3</v>
      </c>
      <c r="N48" s="39">
        <f t="shared" si="19"/>
        <v>10.699999999999989</v>
      </c>
      <c r="O48" s="39"/>
      <c r="P48" s="39">
        <v>214</v>
      </c>
      <c r="Q48" s="39">
        <v>203.3</v>
      </c>
      <c r="R48" s="39">
        <f t="shared" si="20"/>
        <v>10.699999999999989</v>
      </c>
      <c r="S48" s="39"/>
      <c r="T48" s="39">
        <v>214</v>
      </c>
      <c r="U48" s="39">
        <v>203.3</v>
      </c>
      <c r="V48" s="39">
        <f t="shared" si="21"/>
        <v>10.699999999999989</v>
      </c>
      <c r="W48" s="39"/>
      <c r="X48" s="39"/>
      <c r="Y48" s="7">
        <f t="shared" si="2"/>
        <v>100</v>
      </c>
      <c r="Z48" s="7">
        <f t="shared" si="3"/>
        <v>100.00000000000001</v>
      </c>
      <c r="AA48" s="7">
        <f t="shared" si="14"/>
        <v>100</v>
      </c>
      <c r="AB48" s="7"/>
      <c r="AC48" s="7"/>
    </row>
    <row r="49" spans="1:29" s="42" customFormat="1" ht="63" customHeight="1" x14ac:dyDescent="0.25">
      <c r="A49" s="54" t="s">
        <v>545</v>
      </c>
      <c r="B49" s="37" t="s">
        <v>55</v>
      </c>
      <c r="C49" s="38" t="s">
        <v>301</v>
      </c>
      <c r="D49" s="38"/>
      <c r="E49" s="38"/>
      <c r="F49" s="38"/>
      <c r="G49" s="39">
        <v>6000</v>
      </c>
      <c r="H49" s="39" t="s">
        <v>255</v>
      </c>
      <c r="I49" s="39">
        <v>6000</v>
      </c>
      <c r="J49" s="39"/>
      <c r="K49" s="39"/>
      <c r="L49" s="39">
        <v>6000</v>
      </c>
      <c r="M49" s="39">
        <v>0</v>
      </c>
      <c r="N49" s="39">
        <f t="shared" si="19"/>
        <v>6000</v>
      </c>
      <c r="O49" s="39"/>
      <c r="P49" s="39">
        <v>6000</v>
      </c>
      <c r="Q49" s="39">
        <v>0</v>
      </c>
      <c r="R49" s="39">
        <f t="shared" si="20"/>
        <v>6000</v>
      </c>
      <c r="S49" s="39"/>
      <c r="T49" s="39">
        <v>6000</v>
      </c>
      <c r="U49" s="39">
        <v>0</v>
      </c>
      <c r="V49" s="39">
        <f t="shared" si="21"/>
        <v>6000</v>
      </c>
      <c r="W49" s="39"/>
      <c r="X49" s="39"/>
      <c r="Y49" s="7">
        <f t="shared" si="2"/>
        <v>100</v>
      </c>
      <c r="Z49" s="7"/>
      <c r="AA49" s="7">
        <f t="shared" si="14"/>
        <v>100</v>
      </c>
      <c r="AB49" s="7"/>
      <c r="AC49" s="7"/>
    </row>
    <row r="50" spans="1:29" s="42" customFormat="1" ht="60" customHeight="1" x14ac:dyDescent="0.25">
      <c r="A50" s="54" t="s">
        <v>546</v>
      </c>
      <c r="B50" s="37" t="s">
        <v>56</v>
      </c>
      <c r="C50" s="38" t="s">
        <v>302</v>
      </c>
      <c r="D50" s="38"/>
      <c r="E50" s="38"/>
      <c r="F50" s="38"/>
      <c r="G50" s="39">
        <v>404</v>
      </c>
      <c r="H50" s="39" t="s">
        <v>255</v>
      </c>
      <c r="I50" s="39">
        <v>404</v>
      </c>
      <c r="J50" s="39"/>
      <c r="K50" s="39"/>
      <c r="L50" s="39">
        <v>404</v>
      </c>
      <c r="M50" s="39">
        <v>0</v>
      </c>
      <c r="N50" s="39">
        <f t="shared" si="19"/>
        <v>404</v>
      </c>
      <c r="O50" s="39"/>
      <c r="P50" s="39">
        <v>403.94</v>
      </c>
      <c r="Q50" s="39">
        <v>0</v>
      </c>
      <c r="R50" s="39">
        <f t="shared" si="20"/>
        <v>403.94</v>
      </c>
      <c r="S50" s="39"/>
      <c r="T50" s="39">
        <v>403.94</v>
      </c>
      <c r="U50" s="39">
        <v>0</v>
      </c>
      <c r="V50" s="39">
        <f t="shared" si="21"/>
        <v>403.94</v>
      </c>
      <c r="W50" s="39"/>
      <c r="X50" s="39"/>
      <c r="Y50" s="7">
        <f t="shared" si="2"/>
        <v>99.985148514851488</v>
      </c>
      <c r="Z50" s="7"/>
      <c r="AA50" s="7">
        <f t="shared" si="14"/>
        <v>99.985148514851488</v>
      </c>
      <c r="AB50" s="7"/>
      <c r="AC50" s="7"/>
    </row>
    <row r="51" spans="1:29" s="6" customFormat="1" ht="57" customHeight="1" x14ac:dyDescent="0.25">
      <c r="A51" s="53">
        <v>5</v>
      </c>
      <c r="B51" s="43" t="s">
        <v>57</v>
      </c>
      <c r="C51" s="22" t="s">
        <v>303</v>
      </c>
      <c r="D51" s="22"/>
      <c r="E51" s="22"/>
      <c r="F51" s="22"/>
      <c r="G51" s="15">
        <f>SUM(G52:G66)</f>
        <v>1622891.5</v>
      </c>
      <c r="H51" s="15">
        <f>SUM(H52:H66)</f>
        <v>267038.39999999997</v>
      </c>
      <c r="I51" s="15">
        <f>SUM(I52:I66)</f>
        <v>1355853.1</v>
      </c>
      <c r="J51" s="15"/>
      <c r="K51" s="15"/>
      <c r="L51" s="44">
        <f>SUM(L52:L66)</f>
        <v>1437966.9</v>
      </c>
      <c r="M51" s="44">
        <f t="shared" ref="M51:X51" si="22">SUM(M52:M66)</f>
        <v>158485.1</v>
      </c>
      <c r="N51" s="44">
        <f t="shared" si="22"/>
        <v>1279481.8</v>
      </c>
      <c r="O51" s="44">
        <f t="shared" si="22"/>
        <v>0</v>
      </c>
      <c r="P51" s="44">
        <f>SUM(P52:P66)</f>
        <v>1517453.34</v>
      </c>
      <c r="Q51" s="44">
        <f t="shared" si="22"/>
        <v>158485.1</v>
      </c>
      <c r="R51" s="44">
        <f t="shared" si="22"/>
        <v>1358968.24</v>
      </c>
      <c r="S51" s="44">
        <f t="shared" si="22"/>
        <v>0</v>
      </c>
      <c r="T51" s="44">
        <f t="shared" si="22"/>
        <v>1247504.8799999999</v>
      </c>
      <c r="U51" s="44">
        <f t="shared" si="22"/>
        <v>147465.99</v>
      </c>
      <c r="V51" s="44">
        <f t="shared" si="22"/>
        <v>1100038.8899999999</v>
      </c>
      <c r="W51" s="44">
        <f t="shared" si="22"/>
        <v>0</v>
      </c>
      <c r="X51" s="44">
        <f t="shared" si="22"/>
        <v>0</v>
      </c>
      <c r="Y51" s="7">
        <f t="shared" si="2"/>
        <v>86.754770224544103</v>
      </c>
      <c r="Z51" s="7">
        <f t="shared" si="3"/>
        <v>93.0472265216099</v>
      </c>
      <c r="AA51" s="7">
        <f t="shared" si="14"/>
        <v>85.975344862271569</v>
      </c>
      <c r="AB51" s="7"/>
      <c r="AC51" s="7"/>
    </row>
    <row r="52" spans="1:29" s="42" customFormat="1" ht="34.5" customHeight="1" x14ac:dyDescent="0.25">
      <c r="A52" s="54" t="s">
        <v>547</v>
      </c>
      <c r="B52" s="37" t="s">
        <v>58</v>
      </c>
      <c r="C52" s="38" t="s">
        <v>304</v>
      </c>
      <c r="D52" s="38"/>
      <c r="E52" s="38"/>
      <c r="F52" s="38"/>
      <c r="G52" s="39">
        <v>461614</v>
      </c>
      <c r="H52" s="39">
        <v>159964.29999999999</v>
      </c>
      <c r="I52" s="39">
        <v>301649.7</v>
      </c>
      <c r="J52" s="39"/>
      <c r="K52" s="39"/>
      <c r="L52" s="39">
        <v>317718.90000000002</v>
      </c>
      <c r="M52" s="39">
        <v>64723.3</v>
      </c>
      <c r="N52" s="39">
        <f t="shared" ref="N52:N66" si="23">L52-M52-O52</f>
        <v>252995.60000000003</v>
      </c>
      <c r="O52" s="39"/>
      <c r="P52" s="39">
        <v>326089.52</v>
      </c>
      <c r="Q52" s="39">
        <v>64723.3</v>
      </c>
      <c r="R52" s="39">
        <f t="shared" ref="R52:R66" si="24">P52-Q52-S52</f>
        <v>261366.22000000003</v>
      </c>
      <c r="S52" s="39"/>
      <c r="T52" s="39">
        <v>285949.37</v>
      </c>
      <c r="U52" s="39">
        <v>53704.19</v>
      </c>
      <c r="V52" s="39">
        <f t="shared" ref="V52:V66" si="25">T52-U52-W52</f>
        <v>232245.18</v>
      </c>
      <c r="W52" s="39"/>
      <c r="X52" s="39"/>
      <c r="Y52" s="7">
        <f t="shared" si="2"/>
        <v>90.000742794967493</v>
      </c>
      <c r="Z52" s="7">
        <f t="shared" si="3"/>
        <v>82.975049170855002</v>
      </c>
      <c r="AA52" s="7">
        <f t="shared" si="14"/>
        <v>91.798110322867274</v>
      </c>
      <c r="AB52" s="7"/>
      <c r="AC52" s="7"/>
    </row>
    <row r="53" spans="1:29" s="40" customFormat="1" ht="30" x14ac:dyDescent="0.25">
      <c r="A53" s="54" t="s">
        <v>548</v>
      </c>
      <c r="B53" s="37" t="s">
        <v>306</v>
      </c>
      <c r="C53" s="38" t="s">
        <v>305</v>
      </c>
      <c r="D53" s="38"/>
      <c r="E53" s="38"/>
      <c r="F53" s="38"/>
      <c r="G53" s="39">
        <v>56316.2</v>
      </c>
      <c r="H53" s="39">
        <v>42182.3</v>
      </c>
      <c r="I53" s="39">
        <v>14133.9</v>
      </c>
      <c r="J53" s="39"/>
      <c r="K53" s="39"/>
      <c r="L53" s="39">
        <v>43111.9</v>
      </c>
      <c r="M53" s="39">
        <v>28978</v>
      </c>
      <c r="N53" s="39">
        <f t="shared" si="23"/>
        <v>14133.900000000001</v>
      </c>
      <c r="O53" s="39"/>
      <c r="P53" s="39">
        <v>117184.27</v>
      </c>
      <c r="Q53" s="39">
        <v>28978</v>
      </c>
      <c r="R53" s="39">
        <f t="shared" si="24"/>
        <v>88206.27</v>
      </c>
      <c r="S53" s="39"/>
      <c r="T53" s="39">
        <v>31816.1</v>
      </c>
      <c r="U53" s="39">
        <v>28978</v>
      </c>
      <c r="V53" s="39">
        <f t="shared" si="25"/>
        <v>2838.0999999999985</v>
      </c>
      <c r="W53" s="39"/>
      <c r="X53" s="39"/>
      <c r="Y53" s="7">
        <f t="shared" si="2"/>
        <v>73.798881515312473</v>
      </c>
      <c r="Z53" s="7">
        <f t="shared" si="3"/>
        <v>100.00000000000001</v>
      </c>
      <c r="AA53" s="7">
        <f t="shared" si="14"/>
        <v>20.080091128421724</v>
      </c>
      <c r="AB53" s="7"/>
      <c r="AC53" s="7"/>
    </row>
    <row r="54" spans="1:29" s="42" customFormat="1" ht="30" x14ac:dyDescent="0.25">
      <c r="A54" s="54" t="s">
        <v>549</v>
      </c>
      <c r="B54" s="37" t="s">
        <v>308</v>
      </c>
      <c r="C54" s="38" t="s">
        <v>307</v>
      </c>
      <c r="D54" s="38"/>
      <c r="E54" s="38"/>
      <c r="F54" s="38"/>
      <c r="G54" s="39">
        <v>19387.900000000001</v>
      </c>
      <c r="H54" s="39">
        <v>150</v>
      </c>
      <c r="I54" s="39">
        <v>19237.900000000001</v>
      </c>
      <c r="J54" s="39"/>
      <c r="K54" s="39"/>
      <c r="L54" s="39">
        <v>18757.900000000001</v>
      </c>
      <c r="M54" s="39">
        <v>150</v>
      </c>
      <c r="N54" s="39">
        <f t="shared" si="23"/>
        <v>18607.900000000001</v>
      </c>
      <c r="O54" s="39"/>
      <c r="P54" s="39">
        <v>18757.88</v>
      </c>
      <c r="Q54" s="39">
        <v>150</v>
      </c>
      <c r="R54" s="39">
        <f t="shared" si="24"/>
        <v>18607.88</v>
      </c>
      <c r="S54" s="39"/>
      <c r="T54" s="39">
        <v>18749.93</v>
      </c>
      <c r="U54" s="39">
        <v>150</v>
      </c>
      <c r="V54" s="39">
        <f t="shared" si="25"/>
        <v>18599.93</v>
      </c>
      <c r="W54" s="39"/>
      <c r="X54" s="39"/>
      <c r="Y54" s="7">
        <f t="shared" si="2"/>
        <v>99.95751123526621</v>
      </c>
      <c r="Z54" s="7">
        <f t="shared" si="3"/>
        <v>100</v>
      </c>
      <c r="AA54" s="7">
        <f t="shared" si="14"/>
        <v>99.957168729410625</v>
      </c>
      <c r="AB54" s="7"/>
      <c r="AC54" s="7"/>
    </row>
    <row r="55" spans="1:29" s="42" customFormat="1" ht="46.5" customHeight="1" x14ac:dyDescent="0.25">
      <c r="A55" s="54" t="s">
        <v>550</v>
      </c>
      <c r="B55" s="37" t="s">
        <v>236</v>
      </c>
      <c r="C55" s="38" t="s">
        <v>309</v>
      </c>
      <c r="D55" s="38"/>
      <c r="E55" s="38"/>
      <c r="F55" s="38"/>
      <c r="G55" s="39">
        <v>30612.3</v>
      </c>
      <c r="H55" s="39">
        <v>30000</v>
      </c>
      <c r="I55" s="39">
        <v>612.29999999999995</v>
      </c>
      <c r="J55" s="39"/>
      <c r="K55" s="39"/>
      <c r="L55" s="39">
        <v>30612.3</v>
      </c>
      <c r="M55" s="39">
        <v>30000</v>
      </c>
      <c r="N55" s="39">
        <f t="shared" si="23"/>
        <v>612.29999999999927</v>
      </c>
      <c r="O55" s="39"/>
      <c r="P55" s="39">
        <v>30612.3</v>
      </c>
      <c r="Q55" s="39">
        <v>30000</v>
      </c>
      <c r="R55" s="39">
        <f t="shared" si="24"/>
        <v>612.29999999999927</v>
      </c>
      <c r="S55" s="39"/>
      <c r="T55" s="39">
        <v>30612.3</v>
      </c>
      <c r="U55" s="39">
        <v>30000</v>
      </c>
      <c r="V55" s="39">
        <f t="shared" si="25"/>
        <v>612.29999999999927</v>
      </c>
      <c r="W55" s="39"/>
      <c r="X55" s="39"/>
      <c r="Y55" s="7">
        <f t="shared" si="2"/>
        <v>100</v>
      </c>
      <c r="Z55" s="7">
        <f t="shared" si="3"/>
        <v>100</v>
      </c>
      <c r="AA55" s="7">
        <f t="shared" si="14"/>
        <v>100</v>
      </c>
      <c r="AB55" s="7"/>
      <c r="AC55" s="7"/>
    </row>
    <row r="56" spans="1:29" s="42" customFormat="1" ht="120" x14ac:dyDescent="0.25">
      <c r="A56" s="54" t="s">
        <v>551</v>
      </c>
      <c r="B56" s="37" t="s">
        <v>479</v>
      </c>
      <c r="C56" s="38" t="s">
        <v>310</v>
      </c>
      <c r="D56" s="38"/>
      <c r="E56" s="38"/>
      <c r="F56" s="38"/>
      <c r="G56" s="39">
        <v>188573.7</v>
      </c>
      <c r="H56" s="39">
        <v>29244.799999999999</v>
      </c>
      <c r="I56" s="39">
        <v>159328.9</v>
      </c>
      <c r="J56" s="39"/>
      <c r="K56" s="39"/>
      <c r="L56" s="39">
        <v>188573.7</v>
      </c>
      <c r="M56" s="39">
        <v>29244.799999999999</v>
      </c>
      <c r="N56" s="39">
        <f t="shared" si="23"/>
        <v>159328.90000000002</v>
      </c>
      <c r="O56" s="39"/>
      <c r="P56" s="39">
        <v>188573.61</v>
      </c>
      <c r="Q56" s="39">
        <v>29244.799999999999</v>
      </c>
      <c r="R56" s="39">
        <f t="shared" si="24"/>
        <v>159328.81</v>
      </c>
      <c r="S56" s="39"/>
      <c r="T56" s="39">
        <v>54143.56</v>
      </c>
      <c r="U56" s="39">
        <v>29244.799999999999</v>
      </c>
      <c r="V56" s="39">
        <f t="shared" si="25"/>
        <v>24898.76</v>
      </c>
      <c r="W56" s="39"/>
      <c r="X56" s="39"/>
      <c r="Y56" s="7">
        <f t="shared" si="2"/>
        <v>28.712148088519236</v>
      </c>
      <c r="Z56" s="7">
        <f t="shared" si="3"/>
        <v>100</v>
      </c>
      <c r="AA56" s="7">
        <f t="shared" si="14"/>
        <v>15.627271637474429</v>
      </c>
      <c r="AB56" s="7"/>
      <c r="AC56" s="7"/>
    </row>
    <row r="57" spans="1:29" s="42" customFormat="1" ht="58.5" customHeight="1" x14ac:dyDescent="0.25">
      <c r="A57" s="54" t="s">
        <v>552</v>
      </c>
      <c r="B57" s="37" t="s">
        <v>59</v>
      </c>
      <c r="C57" s="38" t="s">
        <v>311</v>
      </c>
      <c r="D57" s="38"/>
      <c r="E57" s="38"/>
      <c r="F57" s="38"/>
      <c r="G57" s="39">
        <v>58714.8</v>
      </c>
      <c r="H57" s="39">
        <v>1872.7</v>
      </c>
      <c r="I57" s="39">
        <v>56842.1</v>
      </c>
      <c r="J57" s="39"/>
      <c r="K57" s="39"/>
      <c r="L57" s="39">
        <v>31395.3</v>
      </c>
      <c r="M57" s="39">
        <v>1872.7</v>
      </c>
      <c r="N57" s="39">
        <f t="shared" si="23"/>
        <v>29522.6</v>
      </c>
      <c r="O57" s="39"/>
      <c r="P57" s="39">
        <v>31395.3</v>
      </c>
      <c r="Q57" s="39">
        <v>1872.7</v>
      </c>
      <c r="R57" s="39">
        <f t="shared" si="24"/>
        <v>29522.6</v>
      </c>
      <c r="S57" s="39"/>
      <c r="T57" s="39">
        <v>25925.35</v>
      </c>
      <c r="U57" s="39">
        <v>1872.7</v>
      </c>
      <c r="V57" s="39">
        <f t="shared" si="25"/>
        <v>24052.649999999998</v>
      </c>
      <c r="W57" s="39"/>
      <c r="X57" s="39"/>
      <c r="Y57" s="7">
        <f t="shared" si="2"/>
        <v>82.577169194115044</v>
      </c>
      <c r="Z57" s="7">
        <f t="shared" si="3"/>
        <v>100</v>
      </c>
      <c r="AA57" s="7">
        <f t="shared" si="14"/>
        <v>81.47199094930663</v>
      </c>
      <c r="AB57" s="7"/>
      <c r="AC57" s="7"/>
    </row>
    <row r="58" spans="1:29" s="42" customFormat="1" ht="62.25" customHeight="1" x14ac:dyDescent="0.25">
      <c r="A58" s="54" t="s">
        <v>553</v>
      </c>
      <c r="B58" s="37" t="s">
        <v>60</v>
      </c>
      <c r="C58" s="38" t="s">
        <v>312</v>
      </c>
      <c r="D58" s="38"/>
      <c r="E58" s="38"/>
      <c r="F58" s="38"/>
      <c r="G58" s="39">
        <v>28956.1</v>
      </c>
      <c r="H58" s="39" t="s">
        <v>255</v>
      </c>
      <c r="I58" s="39">
        <v>28956.1</v>
      </c>
      <c r="J58" s="39"/>
      <c r="K58" s="39"/>
      <c r="L58" s="39">
        <v>25784.5</v>
      </c>
      <c r="M58" s="39">
        <v>0</v>
      </c>
      <c r="N58" s="39">
        <f t="shared" si="23"/>
        <v>25784.5</v>
      </c>
      <c r="O58" s="39"/>
      <c r="P58" s="39">
        <v>25659.43</v>
      </c>
      <c r="Q58" s="39">
        <v>0</v>
      </c>
      <c r="R58" s="39">
        <f t="shared" si="24"/>
        <v>25659.43</v>
      </c>
      <c r="S58" s="39"/>
      <c r="T58" s="39">
        <v>25217.62</v>
      </c>
      <c r="U58" s="39">
        <v>0</v>
      </c>
      <c r="V58" s="39">
        <f t="shared" si="25"/>
        <v>25217.62</v>
      </c>
      <c r="W58" s="39"/>
      <c r="X58" s="39"/>
      <c r="Y58" s="7">
        <f t="shared" si="2"/>
        <v>97.801469875312677</v>
      </c>
      <c r="Z58" s="7"/>
      <c r="AA58" s="7">
        <f t="shared" si="14"/>
        <v>97.801469875312677</v>
      </c>
      <c r="AB58" s="7"/>
      <c r="AC58" s="7"/>
    </row>
    <row r="59" spans="1:29" s="42" customFormat="1" ht="38.25" customHeight="1" x14ac:dyDescent="0.25">
      <c r="A59" s="54" t="s">
        <v>554</v>
      </c>
      <c r="B59" s="37" t="s">
        <v>61</v>
      </c>
      <c r="C59" s="38" t="s">
        <v>313</v>
      </c>
      <c r="D59" s="38"/>
      <c r="E59" s="38"/>
      <c r="F59" s="38"/>
      <c r="G59" s="39">
        <v>4599.2</v>
      </c>
      <c r="H59" s="39" t="s">
        <v>255</v>
      </c>
      <c r="I59" s="39">
        <v>4599.2</v>
      </c>
      <c r="J59" s="39"/>
      <c r="K59" s="39"/>
      <c r="L59" s="39">
        <v>5248.7</v>
      </c>
      <c r="M59" s="39">
        <v>0</v>
      </c>
      <c r="N59" s="39">
        <f t="shared" si="23"/>
        <v>5248.7</v>
      </c>
      <c r="O59" s="39"/>
      <c r="P59" s="39">
        <v>4898.7</v>
      </c>
      <c r="Q59" s="39">
        <v>0</v>
      </c>
      <c r="R59" s="39">
        <f t="shared" si="24"/>
        <v>4898.7</v>
      </c>
      <c r="S59" s="39"/>
      <c r="T59" s="39">
        <v>4698.59</v>
      </c>
      <c r="U59" s="39">
        <v>0</v>
      </c>
      <c r="V59" s="39">
        <f t="shared" si="25"/>
        <v>4698.59</v>
      </c>
      <c r="W59" s="39"/>
      <c r="X59" s="39"/>
      <c r="Y59" s="7">
        <f t="shared" si="2"/>
        <v>89.519119019947809</v>
      </c>
      <c r="Z59" s="7"/>
      <c r="AA59" s="7">
        <f t="shared" si="14"/>
        <v>89.519119019947809</v>
      </c>
      <c r="AB59" s="7"/>
      <c r="AC59" s="7"/>
    </row>
    <row r="60" spans="1:29" s="42" customFormat="1" ht="54" customHeight="1" x14ac:dyDescent="0.25">
      <c r="A60" s="54" t="s">
        <v>555</v>
      </c>
      <c r="B60" s="37" t="s">
        <v>62</v>
      </c>
      <c r="C60" s="38" t="s">
        <v>314</v>
      </c>
      <c r="D60" s="38"/>
      <c r="E60" s="38"/>
      <c r="F60" s="38"/>
      <c r="G60" s="39">
        <v>9671.5</v>
      </c>
      <c r="H60" s="39" t="s">
        <v>255</v>
      </c>
      <c r="I60" s="39">
        <v>9671.5</v>
      </c>
      <c r="J60" s="39"/>
      <c r="K60" s="39"/>
      <c r="L60" s="39">
        <v>6395.2</v>
      </c>
      <c r="M60" s="39">
        <v>0</v>
      </c>
      <c r="N60" s="39">
        <f t="shared" si="23"/>
        <v>6395.2</v>
      </c>
      <c r="O60" s="39"/>
      <c r="P60" s="39">
        <v>6395.04</v>
      </c>
      <c r="Q60" s="39">
        <v>0</v>
      </c>
      <c r="R60" s="39">
        <f t="shared" si="24"/>
        <v>6395.04</v>
      </c>
      <c r="S60" s="39"/>
      <c r="T60" s="39">
        <v>6394.93</v>
      </c>
      <c r="U60" s="39">
        <v>0</v>
      </c>
      <c r="V60" s="39">
        <f t="shared" si="25"/>
        <v>6394.93</v>
      </c>
      <c r="W60" s="39"/>
      <c r="X60" s="39"/>
      <c r="Y60" s="7">
        <f t="shared" si="2"/>
        <v>99.995778083562683</v>
      </c>
      <c r="Z60" s="7"/>
      <c r="AA60" s="7">
        <f t="shared" si="14"/>
        <v>99.995778083562683</v>
      </c>
      <c r="AB60" s="7"/>
      <c r="AC60" s="7"/>
    </row>
    <row r="61" spans="1:29" s="42" customFormat="1" ht="43.5" customHeight="1" x14ac:dyDescent="0.25">
      <c r="A61" s="54" t="s">
        <v>556</v>
      </c>
      <c r="B61" s="37" t="s">
        <v>63</v>
      </c>
      <c r="C61" s="38" t="s">
        <v>315</v>
      </c>
      <c r="D61" s="38"/>
      <c r="E61" s="38"/>
      <c r="F61" s="38"/>
      <c r="G61" s="39">
        <v>960</v>
      </c>
      <c r="H61" s="39" t="s">
        <v>255</v>
      </c>
      <c r="I61" s="39">
        <v>960</v>
      </c>
      <c r="J61" s="39"/>
      <c r="K61" s="39"/>
      <c r="L61" s="39">
        <v>610</v>
      </c>
      <c r="M61" s="39">
        <v>0</v>
      </c>
      <c r="N61" s="39">
        <f t="shared" si="23"/>
        <v>610</v>
      </c>
      <c r="O61" s="39"/>
      <c r="P61" s="39">
        <v>610</v>
      </c>
      <c r="Q61" s="39">
        <v>0</v>
      </c>
      <c r="R61" s="39">
        <f t="shared" si="24"/>
        <v>610</v>
      </c>
      <c r="S61" s="39"/>
      <c r="T61" s="39">
        <v>610</v>
      </c>
      <c r="U61" s="39">
        <v>0</v>
      </c>
      <c r="V61" s="39">
        <f t="shared" si="25"/>
        <v>610</v>
      </c>
      <c r="W61" s="39"/>
      <c r="X61" s="39"/>
      <c r="Y61" s="7">
        <f t="shared" si="2"/>
        <v>100</v>
      </c>
      <c r="Z61" s="7"/>
      <c r="AA61" s="7">
        <f t="shared" si="14"/>
        <v>100</v>
      </c>
      <c r="AB61" s="7"/>
      <c r="AC61" s="7"/>
    </row>
    <row r="62" spans="1:29" s="42" customFormat="1" ht="61.5" customHeight="1" x14ac:dyDescent="0.25">
      <c r="A62" s="54" t="s">
        <v>557</v>
      </c>
      <c r="B62" s="37" t="s">
        <v>64</v>
      </c>
      <c r="C62" s="38" t="s">
        <v>316</v>
      </c>
      <c r="D62" s="38"/>
      <c r="E62" s="38"/>
      <c r="F62" s="38"/>
      <c r="G62" s="39">
        <v>20170</v>
      </c>
      <c r="H62" s="39" t="s">
        <v>255</v>
      </c>
      <c r="I62" s="39">
        <v>20170</v>
      </c>
      <c r="J62" s="39"/>
      <c r="K62" s="39"/>
      <c r="L62" s="39">
        <v>19734.2</v>
      </c>
      <c r="M62" s="39">
        <v>0</v>
      </c>
      <c r="N62" s="39">
        <f t="shared" si="23"/>
        <v>19734.2</v>
      </c>
      <c r="O62" s="39"/>
      <c r="P62" s="39">
        <v>19676.79</v>
      </c>
      <c r="Q62" s="39">
        <v>0</v>
      </c>
      <c r="R62" s="39">
        <f t="shared" si="24"/>
        <v>19676.79</v>
      </c>
      <c r="S62" s="39"/>
      <c r="T62" s="39">
        <v>18415.28</v>
      </c>
      <c r="U62" s="39">
        <v>0</v>
      </c>
      <c r="V62" s="39">
        <f t="shared" si="25"/>
        <v>18415.28</v>
      </c>
      <c r="W62" s="39"/>
      <c r="X62" s="39"/>
      <c r="Y62" s="7">
        <f t="shared" si="2"/>
        <v>93.316577312482892</v>
      </c>
      <c r="Z62" s="7"/>
      <c r="AA62" s="7">
        <f t="shared" si="14"/>
        <v>93.316577312482892</v>
      </c>
      <c r="AB62" s="7"/>
      <c r="AC62" s="7"/>
    </row>
    <row r="63" spans="1:29" s="42" customFormat="1" ht="63.75" customHeight="1" x14ac:dyDescent="0.25">
      <c r="A63" s="54" t="s">
        <v>558</v>
      </c>
      <c r="B63" s="37" t="s">
        <v>65</v>
      </c>
      <c r="C63" s="38" t="s">
        <v>317</v>
      </c>
      <c r="D63" s="38"/>
      <c r="E63" s="38"/>
      <c r="F63" s="38"/>
      <c r="G63" s="39">
        <v>126614.7</v>
      </c>
      <c r="H63" s="39">
        <v>2000</v>
      </c>
      <c r="I63" s="39">
        <v>124614.7</v>
      </c>
      <c r="J63" s="39"/>
      <c r="K63" s="39"/>
      <c r="L63" s="39">
        <v>120434</v>
      </c>
      <c r="M63" s="39">
        <v>1892</v>
      </c>
      <c r="N63" s="39">
        <f t="shared" si="23"/>
        <v>118542</v>
      </c>
      <c r="O63" s="39"/>
      <c r="P63" s="39">
        <v>118110.7</v>
      </c>
      <c r="Q63" s="39">
        <v>1892</v>
      </c>
      <c r="R63" s="39">
        <f t="shared" si="24"/>
        <v>116218.7</v>
      </c>
      <c r="S63" s="39"/>
      <c r="T63" s="39">
        <v>115653.54</v>
      </c>
      <c r="U63" s="39">
        <v>1892</v>
      </c>
      <c r="V63" s="39">
        <f t="shared" si="25"/>
        <v>113761.54</v>
      </c>
      <c r="W63" s="39"/>
      <c r="X63" s="39"/>
      <c r="Y63" s="7">
        <f t="shared" si="2"/>
        <v>96.030639188269092</v>
      </c>
      <c r="Z63" s="7">
        <f t="shared" si="3"/>
        <v>99.999999999999986</v>
      </c>
      <c r="AA63" s="7">
        <f t="shared" si="14"/>
        <v>95.967285856489667</v>
      </c>
      <c r="AB63" s="7"/>
      <c r="AC63" s="7"/>
    </row>
    <row r="64" spans="1:29" s="42" customFormat="1" ht="30" customHeight="1" x14ac:dyDescent="0.25">
      <c r="A64" s="54" t="s">
        <v>559</v>
      </c>
      <c r="B64" s="37" t="s">
        <v>66</v>
      </c>
      <c r="C64" s="38" t="s">
        <v>318</v>
      </c>
      <c r="D64" s="38"/>
      <c r="E64" s="38"/>
      <c r="F64" s="38"/>
      <c r="G64" s="39">
        <v>7346.3</v>
      </c>
      <c r="H64" s="39" t="s">
        <v>255</v>
      </c>
      <c r="I64" s="39">
        <v>7346.3</v>
      </c>
      <c r="J64" s="39"/>
      <c r="K64" s="39"/>
      <c r="L64" s="39">
        <v>5910.5</v>
      </c>
      <c r="M64" s="39">
        <v>0</v>
      </c>
      <c r="N64" s="39">
        <f t="shared" si="23"/>
        <v>5910.5</v>
      </c>
      <c r="O64" s="39"/>
      <c r="P64" s="39">
        <v>5910.35</v>
      </c>
      <c r="Q64" s="39">
        <v>0</v>
      </c>
      <c r="R64" s="39">
        <f t="shared" si="24"/>
        <v>5910.35</v>
      </c>
      <c r="S64" s="39"/>
      <c r="T64" s="39">
        <v>5910.29</v>
      </c>
      <c r="U64" s="39">
        <v>0</v>
      </c>
      <c r="V64" s="39">
        <f t="shared" si="25"/>
        <v>5910.29</v>
      </c>
      <c r="W64" s="39"/>
      <c r="X64" s="39"/>
      <c r="Y64" s="7">
        <f t="shared" si="2"/>
        <v>99.996447001099739</v>
      </c>
      <c r="Z64" s="7"/>
      <c r="AA64" s="7">
        <f t="shared" si="14"/>
        <v>99.996447001099739</v>
      </c>
      <c r="AB64" s="7"/>
      <c r="AC64" s="7"/>
    </row>
    <row r="65" spans="1:30" s="40" customFormat="1" ht="48" customHeight="1" x14ac:dyDescent="0.25">
      <c r="A65" s="54" t="s">
        <v>560</v>
      </c>
      <c r="B65" s="37" t="s">
        <v>39</v>
      </c>
      <c r="C65" s="38" t="s">
        <v>319</v>
      </c>
      <c r="D65" s="38"/>
      <c r="E65" s="38"/>
      <c r="F65" s="38"/>
      <c r="G65" s="39">
        <v>122378.2</v>
      </c>
      <c r="H65" s="39">
        <v>1624.3</v>
      </c>
      <c r="I65" s="39">
        <v>120753.9</v>
      </c>
      <c r="J65" s="39"/>
      <c r="K65" s="39"/>
      <c r="L65" s="39">
        <v>123324.3</v>
      </c>
      <c r="M65" s="39">
        <v>1624.3</v>
      </c>
      <c r="N65" s="39">
        <f t="shared" si="23"/>
        <v>121700</v>
      </c>
      <c r="O65" s="39"/>
      <c r="P65" s="39">
        <v>123223.95</v>
      </c>
      <c r="Q65" s="39">
        <v>1624.3</v>
      </c>
      <c r="R65" s="39">
        <f t="shared" si="24"/>
        <v>121599.65</v>
      </c>
      <c r="S65" s="39"/>
      <c r="T65" s="39">
        <v>123065.83</v>
      </c>
      <c r="U65" s="39">
        <v>1624.3</v>
      </c>
      <c r="V65" s="39">
        <f t="shared" si="25"/>
        <v>121441.53</v>
      </c>
      <c r="W65" s="39"/>
      <c r="X65" s="39"/>
      <c r="Y65" s="7">
        <f t="shared" si="2"/>
        <v>99.790414378999117</v>
      </c>
      <c r="Z65" s="7">
        <f t="shared" si="3"/>
        <v>100</v>
      </c>
      <c r="AA65" s="7">
        <f t="shared" si="14"/>
        <v>99.787617091207892</v>
      </c>
      <c r="AB65" s="7"/>
      <c r="AC65" s="7"/>
    </row>
    <row r="66" spans="1:30" s="42" customFormat="1" ht="46.5" customHeight="1" x14ac:dyDescent="0.25">
      <c r="A66" s="54" t="s">
        <v>561</v>
      </c>
      <c r="B66" s="37" t="s">
        <v>67</v>
      </c>
      <c r="C66" s="38" t="s">
        <v>320</v>
      </c>
      <c r="D66" s="38"/>
      <c r="E66" s="38"/>
      <c r="F66" s="38"/>
      <c r="G66" s="39">
        <v>486976.6</v>
      </c>
      <c r="H66" s="39" t="s">
        <v>255</v>
      </c>
      <c r="I66" s="39">
        <v>486976.6</v>
      </c>
      <c r="J66" s="39"/>
      <c r="K66" s="39"/>
      <c r="L66" s="39">
        <v>500355.5</v>
      </c>
      <c r="M66" s="39">
        <v>0</v>
      </c>
      <c r="N66" s="39">
        <f t="shared" si="23"/>
        <v>500355.5</v>
      </c>
      <c r="O66" s="39"/>
      <c r="P66" s="39">
        <v>500355.5</v>
      </c>
      <c r="Q66" s="39">
        <v>0</v>
      </c>
      <c r="R66" s="39">
        <f t="shared" si="24"/>
        <v>500355.5</v>
      </c>
      <c r="S66" s="39"/>
      <c r="T66" s="39">
        <v>500342.19</v>
      </c>
      <c r="U66" s="39">
        <v>0</v>
      </c>
      <c r="V66" s="39">
        <f t="shared" si="25"/>
        <v>500342.19</v>
      </c>
      <c r="W66" s="39"/>
      <c r="X66" s="39"/>
      <c r="Y66" s="7">
        <f t="shared" si="2"/>
        <v>99.997339891337248</v>
      </c>
      <c r="Z66" s="7"/>
      <c r="AA66" s="7">
        <f t="shared" si="14"/>
        <v>99.997339891337248</v>
      </c>
      <c r="AB66" s="7"/>
      <c r="AC66" s="7"/>
    </row>
    <row r="67" spans="1:30" s="41" customFormat="1" ht="42.75" customHeight="1" x14ac:dyDescent="0.25">
      <c r="A67" s="53">
        <v>6</v>
      </c>
      <c r="B67" s="8" t="s">
        <v>68</v>
      </c>
      <c r="C67" s="19" t="s">
        <v>321</v>
      </c>
      <c r="D67" s="19"/>
      <c r="E67" s="19"/>
      <c r="F67" s="19"/>
      <c r="G67" s="44">
        <f t="shared" ref="G67:X67" si="26">SUM(G68:G76)</f>
        <v>4195670.7</v>
      </c>
      <c r="H67" s="44">
        <f t="shared" si="26"/>
        <v>98483.400000000009</v>
      </c>
      <c r="I67" s="44">
        <f t="shared" si="26"/>
        <v>4097187.3000000003</v>
      </c>
      <c r="J67" s="44">
        <f t="shared" si="26"/>
        <v>0</v>
      </c>
      <c r="K67" s="44">
        <f t="shared" si="26"/>
        <v>27534.34</v>
      </c>
      <c r="L67" s="44">
        <f t="shared" si="26"/>
        <v>4295886.1999999993</v>
      </c>
      <c r="M67" s="44">
        <f t="shared" si="26"/>
        <v>98688.1</v>
      </c>
      <c r="N67" s="44">
        <f t="shared" si="26"/>
        <v>4197198.0999999996</v>
      </c>
      <c r="O67" s="44">
        <f t="shared" si="26"/>
        <v>0</v>
      </c>
      <c r="P67" s="44">
        <f t="shared" si="26"/>
        <v>4295790.6899999995</v>
      </c>
      <c r="Q67" s="44">
        <f t="shared" si="26"/>
        <v>98652.6</v>
      </c>
      <c r="R67" s="44">
        <f t="shared" si="26"/>
        <v>4197138.09</v>
      </c>
      <c r="S67" s="44">
        <f t="shared" si="26"/>
        <v>0</v>
      </c>
      <c r="T67" s="44">
        <f t="shared" si="26"/>
        <v>4417190.04</v>
      </c>
      <c r="U67" s="44">
        <f t="shared" si="26"/>
        <v>98652.6</v>
      </c>
      <c r="V67" s="44">
        <f t="shared" si="26"/>
        <v>4197115.53</v>
      </c>
      <c r="W67" s="44">
        <f t="shared" si="26"/>
        <v>0</v>
      </c>
      <c r="X67" s="44">
        <f t="shared" si="26"/>
        <v>121421.90999999999</v>
      </c>
      <c r="Y67" s="7">
        <f t="shared" si="2"/>
        <v>102.16887298222441</v>
      </c>
      <c r="Z67" s="7">
        <f t="shared" si="3"/>
        <v>99.964028084439761</v>
      </c>
      <c r="AA67" s="7">
        <f t="shared" si="14"/>
        <v>99.99803273521924</v>
      </c>
      <c r="AB67" s="7"/>
      <c r="AC67" s="7">
        <f>X67/K67%</f>
        <v>440.98354999611394</v>
      </c>
    </row>
    <row r="68" spans="1:30" s="42" customFormat="1" ht="54.75" customHeight="1" x14ac:dyDescent="0.25">
      <c r="A68" s="54" t="s">
        <v>562</v>
      </c>
      <c r="B68" s="37" t="s">
        <v>69</v>
      </c>
      <c r="C68" s="38" t="s">
        <v>322</v>
      </c>
      <c r="D68" s="38"/>
      <c r="E68" s="38"/>
      <c r="F68" s="38"/>
      <c r="G68" s="39">
        <v>2118592.1</v>
      </c>
      <c r="H68" s="39">
        <v>85415.1</v>
      </c>
      <c r="I68" s="39">
        <v>2033177</v>
      </c>
      <c r="J68" s="39"/>
      <c r="K68" s="39">
        <v>13572.4</v>
      </c>
      <c r="L68" s="39">
        <v>2243988.9</v>
      </c>
      <c r="M68" s="39">
        <v>85619.8</v>
      </c>
      <c r="N68" s="39">
        <f t="shared" ref="N68:N76" si="27">L68-M68-O68</f>
        <v>2158369.1</v>
      </c>
      <c r="O68" s="39"/>
      <c r="P68" s="39">
        <v>2243946.16</v>
      </c>
      <c r="Q68" s="39">
        <v>85619.8</v>
      </c>
      <c r="R68" s="39">
        <f t="shared" ref="R68:R76" si="28">P68-Q68-S68</f>
        <v>2158326.3600000003</v>
      </c>
      <c r="S68" s="39"/>
      <c r="T68" s="39">
        <v>2266050.16</v>
      </c>
      <c r="U68" s="39">
        <v>85619.8</v>
      </c>
      <c r="V68" s="39">
        <f>T68-U68-W68-X68</f>
        <v>2158326.3600000003</v>
      </c>
      <c r="W68" s="39"/>
      <c r="X68" s="39">
        <v>22104</v>
      </c>
      <c r="Y68" s="7">
        <f t="shared" si="2"/>
        <v>100.37601902548562</v>
      </c>
      <c r="Z68" s="7">
        <f t="shared" si="3"/>
        <v>100</v>
      </c>
      <c r="AA68" s="7">
        <f t="shared" si="14"/>
        <v>99.998019801154499</v>
      </c>
      <c r="AB68" s="7"/>
      <c r="AC68" s="7">
        <f>X68/K68%</f>
        <v>162.85992160561139</v>
      </c>
      <c r="AD68" s="45" t="s">
        <v>452</v>
      </c>
    </row>
    <row r="69" spans="1:30" s="42" customFormat="1" ht="40.5" customHeight="1" x14ac:dyDescent="0.25">
      <c r="A69" s="54" t="s">
        <v>563</v>
      </c>
      <c r="B69" s="37" t="s">
        <v>70</v>
      </c>
      <c r="C69" s="38" t="s">
        <v>323</v>
      </c>
      <c r="D69" s="38"/>
      <c r="E69" s="38"/>
      <c r="F69" s="38"/>
      <c r="G69" s="39">
        <v>460334.7</v>
      </c>
      <c r="H69" s="39" t="s">
        <v>255</v>
      </c>
      <c r="I69" s="39">
        <v>460334.7</v>
      </c>
      <c r="J69" s="39"/>
      <c r="K69" s="39"/>
      <c r="L69" s="39">
        <v>443825.3</v>
      </c>
      <c r="M69" s="39">
        <v>0</v>
      </c>
      <c r="N69" s="39">
        <f t="shared" si="27"/>
        <v>443825.3</v>
      </c>
      <c r="O69" s="39"/>
      <c r="P69" s="39">
        <v>443825.26</v>
      </c>
      <c r="Q69" s="39">
        <v>0</v>
      </c>
      <c r="R69" s="39">
        <f t="shared" si="28"/>
        <v>443825.26</v>
      </c>
      <c r="S69" s="39"/>
      <c r="T69" s="39">
        <v>443825.23</v>
      </c>
      <c r="U69" s="39">
        <v>0</v>
      </c>
      <c r="V69" s="39">
        <f>T69-U69-W69-X69</f>
        <v>443825.23</v>
      </c>
      <c r="W69" s="39"/>
      <c r="X69" s="39"/>
      <c r="Y69" s="7">
        <f t="shared" si="2"/>
        <v>99.999984228028467</v>
      </c>
      <c r="Z69" s="7"/>
      <c r="AA69" s="7">
        <f t="shared" si="14"/>
        <v>99.999984228028467</v>
      </c>
      <c r="AB69" s="7"/>
      <c r="AC69" s="7"/>
    </row>
    <row r="70" spans="1:30" s="42" customFormat="1" ht="44.25" customHeight="1" x14ac:dyDescent="0.25">
      <c r="A70" s="54" t="s">
        <v>564</v>
      </c>
      <c r="B70" s="37" t="s">
        <v>71</v>
      </c>
      <c r="C70" s="38" t="s">
        <v>324</v>
      </c>
      <c r="D70" s="38"/>
      <c r="E70" s="38"/>
      <c r="F70" s="38"/>
      <c r="G70" s="39">
        <v>79700</v>
      </c>
      <c r="H70" s="39" t="s">
        <v>255</v>
      </c>
      <c r="I70" s="39">
        <v>79700</v>
      </c>
      <c r="J70" s="39"/>
      <c r="K70" s="39">
        <v>12070.94</v>
      </c>
      <c r="L70" s="39">
        <v>76871</v>
      </c>
      <c r="M70" s="39">
        <v>0</v>
      </c>
      <c r="N70" s="39">
        <f t="shared" si="27"/>
        <v>76871</v>
      </c>
      <c r="O70" s="39"/>
      <c r="P70" s="39">
        <v>76870.77</v>
      </c>
      <c r="Q70" s="39">
        <v>0</v>
      </c>
      <c r="R70" s="39">
        <f t="shared" si="28"/>
        <v>76870.77</v>
      </c>
      <c r="S70" s="39"/>
      <c r="T70" s="39">
        <v>170689.77</v>
      </c>
      <c r="U70" s="39">
        <v>0</v>
      </c>
      <c r="V70" s="39">
        <f>T70-U70-W70-X70</f>
        <v>76870.76999999999</v>
      </c>
      <c r="W70" s="39"/>
      <c r="X70" s="39">
        <v>93819</v>
      </c>
      <c r="Y70" s="7">
        <f t="shared" si="2"/>
        <v>191.9114536966475</v>
      </c>
      <c r="Z70" s="7"/>
      <c r="AA70" s="7">
        <f t="shared" si="14"/>
        <v>99.999700797439843</v>
      </c>
      <c r="AB70" s="7"/>
      <c r="AC70" s="7">
        <f>X70/K70%</f>
        <v>777.23027369865144</v>
      </c>
    </row>
    <row r="71" spans="1:30" s="42" customFormat="1" ht="45" customHeight="1" x14ac:dyDescent="0.25">
      <c r="A71" s="54" t="s">
        <v>565</v>
      </c>
      <c r="B71" s="37" t="s">
        <v>326</v>
      </c>
      <c r="C71" s="38" t="s">
        <v>325</v>
      </c>
      <c r="D71" s="38"/>
      <c r="E71" s="38"/>
      <c r="F71" s="38"/>
      <c r="G71" s="39">
        <v>1115000</v>
      </c>
      <c r="H71" s="39" t="s">
        <v>255</v>
      </c>
      <c r="I71" s="39">
        <v>1115000</v>
      </c>
      <c r="J71" s="39"/>
      <c r="K71" s="39"/>
      <c r="L71" s="39">
        <v>1115000</v>
      </c>
      <c r="M71" s="39">
        <v>0</v>
      </c>
      <c r="N71" s="39">
        <f t="shared" si="27"/>
        <v>1115000</v>
      </c>
      <c r="O71" s="39"/>
      <c r="P71" s="39">
        <v>1115000</v>
      </c>
      <c r="Q71" s="39">
        <v>0</v>
      </c>
      <c r="R71" s="39">
        <f t="shared" si="28"/>
        <v>1115000</v>
      </c>
      <c r="S71" s="39"/>
      <c r="T71" s="39">
        <v>1115000</v>
      </c>
      <c r="U71" s="39">
        <v>0</v>
      </c>
      <c r="V71" s="39">
        <f t="shared" ref="V71:V76" si="29">T71-U71-W71-X71</f>
        <v>1115000</v>
      </c>
      <c r="W71" s="39"/>
      <c r="X71" s="39"/>
      <c r="Y71" s="7">
        <f t="shared" ref="Y71:Y134" si="30">T71/(L71+K71)%</f>
        <v>100</v>
      </c>
      <c r="Z71" s="7"/>
      <c r="AA71" s="7">
        <f t="shared" ref="AA71:AA134" si="31">V71/N71%</f>
        <v>100</v>
      </c>
      <c r="AB71" s="7"/>
      <c r="AC71" s="7"/>
    </row>
    <row r="72" spans="1:30" s="42" customFormat="1" ht="34.5" customHeight="1" x14ac:dyDescent="0.25">
      <c r="A72" s="54" t="s">
        <v>566</v>
      </c>
      <c r="B72" s="37" t="s">
        <v>72</v>
      </c>
      <c r="C72" s="38" t="s">
        <v>327</v>
      </c>
      <c r="D72" s="38"/>
      <c r="E72" s="38"/>
      <c r="F72" s="38"/>
      <c r="G72" s="39">
        <v>5192.8</v>
      </c>
      <c r="H72" s="39">
        <v>3030.8</v>
      </c>
      <c r="I72" s="39">
        <v>2162</v>
      </c>
      <c r="J72" s="39"/>
      <c r="K72" s="39">
        <v>916</v>
      </c>
      <c r="L72" s="39">
        <v>4466.8</v>
      </c>
      <c r="M72" s="39">
        <v>3030.8</v>
      </c>
      <c r="N72" s="39">
        <f t="shared" si="27"/>
        <v>1436</v>
      </c>
      <c r="O72" s="39"/>
      <c r="P72" s="39">
        <v>4466.62</v>
      </c>
      <c r="Q72" s="39">
        <v>3030.8</v>
      </c>
      <c r="R72" s="39">
        <f t="shared" si="28"/>
        <v>1435.8199999999997</v>
      </c>
      <c r="S72" s="39"/>
      <c r="T72" s="39">
        <v>8132.52</v>
      </c>
      <c r="U72" s="39">
        <v>3030.8</v>
      </c>
      <c r="V72" s="39">
        <f t="shared" si="29"/>
        <v>1435.8200000000002</v>
      </c>
      <c r="W72" s="39"/>
      <c r="X72" s="39">
        <v>3665.9</v>
      </c>
      <c r="Y72" s="7">
        <f t="shared" si="30"/>
        <v>151.08345099204874</v>
      </c>
      <c r="Z72" s="7">
        <f t="shared" ref="Z72:Z114" si="32">U72/M72%</f>
        <v>100</v>
      </c>
      <c r="AA72" s="7">
        <f t="shared" si="31"/>
        <v>99.987465181058511</v>
      </c>
      <c r="AB72" s="7"/>
      <c r="AC72" s="7">
        <f>X72/K72%</f>
        <v>400.20742358078604</v>
      </c>
    </row>
    <row r="73" spans="1:30" s="42" customFormat="1" ht="50.25" customHeight="1" x14ac:dyDescent="0.25">
      <c r="A73" s="54" t="s">
        <v>567</v>
      </c>
      <c r="B73" s="37" t="s">
        <v>73</v>
      </c>
      <c r="C73" s="38" t="s">
        <v>328</v>
      </c>
      <c r="D73" s="38"/>
      <c r="E73" s="38"/>
      <c r="F73" s="38"/>
      <c r="G73" s="39">
        <v>154473.4</v>
      </c>
      <c r="H73" s="39" t="s">
        <v>255</v>
      </c>
      <c r="I73" s="39">
        <v>154473.4</v>
      </c>
      <c r="J73" s="39"/>
      <c r="K73" s="39"/>
      <c r="L73" s="39">
        <v>154473.4</v>
      </c>
      <c r="M73" s="39">
        <v>0</v>
      </c>
      <c r="N73" s="39">
        <f t="shared" si="27"/>
        <v>154473.4</v>
      </c>
      <c r="O73" s="39"/>
      <c r="P73" s="39">
        <v>154473.4</v>
      </c>
      <c r="Q73" s="39">
        <v>0</v>
      </c>
      <c r="R73" s="39">
        <f t="shared" si="28"/>
        <v>154473.4</v>
      </c>
      <c r="S73" s="39"/>
      <c r="T73" s="39">
        <v>154473.4</v>
      </c>
      <c r="U73" s="39">
        <v>0</v>
      </c>
      <c r="V73" s="39">
        <f t="shared" si="29"/>
        <v>154473.4</v>
      </c>
      <c r="W73" s="39"/>
      <c r="X73" s="39"/>
      <c r="Y73" s="7">
        <f t="shared" si="30"/>
        <v>100</v>
      </c>
      <c r="Z73" s="7"/>
      <c r="AA73" s="7">
        <f t="shared" si="31"/>
        <v>100</v>
      </c>
      <c r="AB73" s="7"/>
      <c r="AC73" s="7"/>
    </row>
    <row r="74" spans="1:30" s="42" customFormat="1" ht="43.5" customHeight="1" x14ac:dyDescent="0.25">
      <c r="A74" s="54" t="s">
        <v>568</v>
      </c>
      <c r="B74" s="37" t="s">
        <v>74</v>
      </c>
      <c r="C74" s="38" t="s">
        <v>329</v>
      </c>
      <c r="D74" s="38"/>
      <c r="E74" s="38"/>
      <c r="F74" s="38"/>
      <c r="G74" s="39">
        <v>9185.7999999999993</v>
      </c>
      <c r="H74" s="39">
        <v>9002</v>
      </c>
      <c r="I74" s="39">
        <v>183.8</v>
      </c>
      <c r="J74" s="39"/>
      <c r="K74" s="39">
        <v>975</v>
      </c>
      <c r="L74" s="39">
        <v>9185.7999999999993</v>
      </c>
      <c r="M74" s="39">
        <v>9002</v>
      </c>
      <c r="N74" s="39">
        <f t="shared" si="27"/>
        <v>183.79999999999927</v>
      </c>
      <c r="O74" s="39"/>
      <c r="P74" s="39">
        <v>9185.7099999999991</v>
      </c>
      <c r="Q74" s="39">
        <v>9002</v>
      </c>
      <c r="R74" s="39">
        <f t="shared" si="28"/>
        <v>183.70999999999913</v>
      </c>
      <c r="S74" s="39"/>
      <c r="T74" s="39">
        <v>11018.72</v>
      </c>
      <c r="U74" s="39">
        <v>9002</v>
      </c>
      <c r="V74" s="39">
        <f t="shared" si="29"/>
        <v>183.70999999999935</v>
      </c>
      <c r="W74" s="39"/>
      <c r="X74" s="39">
        <v>1833.01</v>
      </c>
      <c r="Y74" s="7">
        <f t="shared" si="30"/>
        <v>108.44342965120858</v>
      </c>
      <c r="Z74" s="7">
        <f t="shared" si="32"/>
        <v>100</v>
      </c>
      <c r="AA74" s="7">
        <f t="shared" si="31"/>
        <v>99.951033732317782</v>
      </c>
      <c r="AB74" s="7"/>
      <c r="AC74" s="7">
        <f>X74/K74%</f>
        <v>188.00102564102565</v>
      </c>
    </row>
    <row r="75" spans="1:30" s="42" customFormat="1" ht="62.25" customHeight="1" x14ac:dyDescent="0.25">
      <c r="A75" s="54" t="s">
        <v>569</v>
      </c>
      <c r="B75" s="37" t="s">
        <v>331</v>
      </c>
      <c r="C75" s="38" t="s">
        <v>330</v>
      </c>
      <c r="D75" s="38"/>
      <c r="E75" s="38"/>
      <c r="F75" s="38"/>
      <c r="G75" s="39">
        <v>56054.7</v>
      </c>
      <c r="H75" s="39">
        <v>1035.5</v>
      </c>
      <c r="I75" s="39">
        <v>55019.199999999997</v>
      </c>
      <c r="J75" s="39"/>
      <c r="K75" s="39"/>
      <c r="L75" s="39">
        <v>51026.400000000001</v>
      </c>
      <c r="M75" s="39">
        <v>1035.5</v>
      </c>
      <c r="N75" s="39">
        <f t="shared" si="27"/>
        <v>49990.9</v>
      </c>
      <c r="O75" s="39"/>
      <c r="P75" s="39">
        <v>50974.17</v>
      </c>
      <c r="Q75" s="39">
        <v>1000</v>
      </c>
      <c r="R75" s="39">
        <f t="shared" si="28"/>
        <v>49974.17</v>
      </c>
      <c r="S75" s="39"/>
      <c r="T75" s="39">
        <v>50951.99</v>
      </c>
      <c r="U75" s="39">
        <v>1000</v>
      </c>
      <c r="V75" s="39">
        <f t="shared" si="29"/>
        <v>49951.99</v>
      </c>
      <c r="W75" s="39"/>
      <c r="X75" s="39"/>
      <c r="Y75" s="7">
        <f t="shared" si="30"/>
        <v>99.854173525861114</v>
      </c>
      <c r="Z75" s="7">
        <f t="shared" si="32"/>
        <v>96.571704490584253</v>
      </c>
      <c r="AA75" s="7">
        <f t="shared" si="31"/>
        <v>99.922165834181826</v>
      </c>
      <c r="AB75" s="7"/>
      <c r="AC75" s="7"/>
    </row>
    <row r="76" spans="1:30" s="42" customFormat="1" ht="89.25" customHeight="1" x14ac:dyDescent="0.25">
      <c r="A76" s="54" t="s">
        <v>570</v>
      </c>
      <c r="B76" s="37" t="s">
        <v>75</v>
      </c>
      <c r="C76" s="38" t="s">
        <v>332</v>
      </c>
      <c r="D76" s="38"/>
      <c r="E76" s="38"/>
      <c r="F76" s="38"/>
      <c r="G76" s="39">
        <v>197137.2</v>
      </c>
      <c r="H76" s="39" t="s">
        <v>255</v>
      </c>
      <c r="I76" s="39">
        <v>197137.2</v>
      </c>
      <c r="J76" s="39"/>
      <c r="K76" s="39"/>
      <c r="L76" s="39">
        <v>197048.6</v>
      </c>
      <c r="M76" s="39">
        <v>0</v>
      </c>
      <c r="N76" s="39">
        <f t="shared" si="27"/>
        <v>197048.6</v>
      </c>
      <c r="O76" s="39"/>
      <c r="P76" s="39">
        <v>197048.6</v>
      </c>
      <c r="Q76" s="39">
        <v>0</v>
      </c>
      <c r="R76" s="39">
        <f t="shared" si="28"/>
        <v>197048.6</v>
      </c>
      <c r="S76" s="39"/>
      <c r="T76" s="39">
        <v>197048.25</v>
      </c>
      <c r="U76" s="39">
        <v>0</v>
      </c>
      <c r="V76" s="39">
        <f t="shared" si="29"/>
        <v>197048.25</v>
      </c>
      <c r="W76" s="39"/>
      <c r="X76" s="39"/>
      <c r="Y76" s="7">
        <f t="shared" si="30"/>
        <v>99.999822378844598</v>
      </c>
      <c r="Z76" s="7"/>
      <c r="AA76" s="7">
        <f t="shared" si="31"/>
        <v>99.999822378844598</v>
      </c>
      <c r="AB76" s="7"/>
      <c r="AC76" s="7"/>
    </row>
    <row r="77" spans="1:30" s="6" customFormat="1" ht="47.25" customHeight="1" x14ac:dyDescent="0.25">
      <c r="A77" s="53">
        <v>7</v>
      </c>
      <c r="B77" s="8" t="s">
        <v>76</v>
      </c>
      <c r="C77" s="19" t="s">
        <v>333</v>
      </c>
      <c r="D77" s="19"/>
      <c r="E77" s="19"/>
      <c r="F77" s="19"/>
      <c r="G77" s="44">
        <f t="shared" ref="G77:X77" si="33">SUM(G78:G82)</f>
        <v>575685</v>
      </c>
      <c r="H77" s="44">
        <f t="shared" si="33"/>
        <v>0</v>
      </c>
      <c r="I77" s="44">
        <f t="shared" si="33"/>
        <v>575685</v>
      </c>
      <c r="J77" s="44">
        <f t="shared" si="33"/>
        <v>0</v>
      </c>
      <c r="K77" s="44">
        <f t="shared" si="33"/>
        <v>0</v>
      </c>
      <c r="L77" s="44">
        <f t="shared" si="33"/>
        <v>575354.39999999991</v>
      </c>
      <c r="M77" s="44">
        <f t="shared" si="33"/>
        <v>0</v>
      </c>
      <c r="N77" s="44">
        <f t="shared" si="33"/>
        <v>575354.39999999991</v>
      </c>
      <c r="O77" s="44">
        <f t="shared" si="33"/>
        <v>0</v>
      </c>
      <c r="P77" s="44">
        <f t="shared" si="33"/>
        <v>571726.03999999992</v>
      </c>
      <c r="Q77" s="44">
        <f t="shared" si="33"/>
        <v>0</v>
      </c>
      <c r="R77" s="44">
        <f t="shared" si="33"/>
        <v>571726.03999999992</v>
      </c>
      <c r="S77" s="44">
        <f t="shared" si="33"/>
        <v>0</v>
      </c>
      <c r="T77" s="44">
        <f t="shared" si="33"/>
        <v>567124.81999999995</v>
      </c>
      <c r="U77" s="44">
        <f t="shared" si="33"/>
        <v>0</v>
      </c>
      <c r="V77" s="44">
        <f t="shared" si="33"/>
        <v>567124.81999999995</v>
      </c>
      <c r="W77" s="44">
        <f t="shared" si="33"/>
        <v>0</v>
      </c>
      <c r="X77" s="44">
        <f t="shared" si="33"/>
        <v>0</v>
      </c>
      <c r="Y77" s="7">
        <f t="shared" si="30"/>
        <v>98.569650288587354</v>
      </c>
      <c r="Z77" s="7"/>
      <c r="AA77" s="7">
        <f t="shared" si="31"/>
        <v>98.569650288587354</v>
      </c>
      <c r="AB77" s="7"/>
      <c r="AC77" s="7"/>
    </row>
    <row r="78" spans="1:30" s="40" customFormat="1" ht="47.25" customHeight="1" x14ac:dyDescent="0.25">
      <c r="A78" s="54" t="s">
        <v>571</v>
      </c>
      <c r="B78" s="37" t="s">
        <v>77</v>
      </c>
      <c r="C78" s="38" t="s">
        <v>335</v>
      </c>
      <c r="D78" s="38"/>
      <c r="E78" s="38"/>
      <c r="F78" s="38"/>
      <c r="G78" s="39">
        <v>44843</v>
      </c>
      <c r="H78" s="39" t="s">
        <v>255</v>
      </c>
      <c r="I78" s="39">
        <v>44843</v>
      </c>
      <c r="J78" s="39"/>
      <c r="K78" s="39"/>
      <c r="L78" s="39">
        <v>45896.800000000003</v>
      </c>
      <c r="M78" s="39">
        <v>0</v>
      </c>
      <c r="N78" s="39">
        <f>L78</f>
        <v>45896.800000000003</v>
      </c>
      <c r="O78" s="39"/>
      <c r="P78" s="39">
        <v>45306.48</v>
      </c>
      <c r="Q78" s="39">
        <v>0</v>
      </c>
      <c r="R78" s="39">
        <f>P78</f>
        <v>45306.48</v>
      </c>
      <c r="S78" s="39"/>
      <c r="T78" s="39">
        <v>45306.46</v>
      </c>
      <c r="U78" s="39">
        <v>0</v>
      </c>
      <c r="V78" s="39">
        <f>T78-U78-W78</f>
        <v>45306.46</v>
      </c>
      <c r="W78" s="39"/>
      <c r="X78" s="39"/>
      <c r="Y78" s="7">
        <f t="shared" si="30"/>
        <v>98.713766537100625</v>
      </c>
      <c r="Z78" s="7"/>
      <c r="AA78" s="7">
        <f t="shared" si="31"/>
        <v>98.713766537100625</v>
      </c>
      <c r="AB78" s="7"/>
      <c r="AC78" s="7"/>
    </row>
    <row r="79" spans="1:30" s="40" customFormat="1" ht="34.5" customHeight="1" x14ac:dyDescent="0.25">
      <c r="A79" s="54" t="s">
        <v>572</v>
      </c>
      <c r="B79" s="37" t="s">
        <v>78</v>
      </c>
      <c r="C79" s="38" t="s">
        <v>336</v>
      </c>
      <c r="D79" s="38"/>
      <c r="E79" s="38"/>
      <c r="F79" s="38"/>
      <c r="G79" s="39">
        <v>270190</v>
      </c>
      <c r="H79" s="39" t="s">
        <v>255</v>
      </c>
      <c r="I79" s="39">
        <v>270190</v>
      </c>
      <c r="J79" s="39"/>
      <c r="K79" s="39"/>
      <c r="L79" s="39">
        <v>270190</v>
      </c>
      <c r="M79" s="39">
        <v>0</v>
      </c>
      <c r="N79" s="39">
        <f>L79</f>
        <v>270190</v>
      </c>
      <c r="O79" s="39"/>
      <c r="P79" s="39">
        <v>267386.73</v>
      </c>
      <c r="Q79" s="39">
        <v>0</v>
      </c>
      <c r="R79" s="39">
        <f>P79</f>
        <v>267386.73</v>
      </c>
      <c r="S79" s="39"/>
      <c r="T79" s="39">
        <v>267386.73</v>
      </c>
      <c r="U79" s="39">
        <v>0</v>
      </c>
      <c r="V79" s="39">
        <f>T79-U79-W79</f>
        <v>267386.73</v>
      </c>
      <c r="W79" s="39"/>
      <c r="X79" s="39"/>
      <c r="Y79" s="7">
        <f t="shared" si="30"/>
        <v>98.962481957141264</v>
      </c>
      <c r="Z79" s="7"/>
      <c r="AA79" s="7">
        <f t="shared" si="31"/>
        <v>98.962481957141264</v>
      </c>
      <c r="AB79" s="7"/>
      <c r="AC79" s="7"/>
    </row>
    <row r="80" spans="1:30" s="40" customFormat="1" ht="37.5" customHeight="1" x14ac:dyDescent="0.25">
      <c r="A80" s="54" t="s">
        <v>573</v>
      </c>
      <c r="B80" s="37" t="s">
        <v>79</v>
      </c>
      <c r="C80" s="38" t="s">
        <v>337</v>
      </c>
      <c r="D80" s="38"/>
      <c r="E80" s="38"/>
      <c r="F80" s="38"/>
      <c r="G80" s="39">
        <v>120887.9</v>
      </c>
      <c r="H80" s="39" t="s">
        <v>255</v>
      </c>
      <c r="I80" s="39">
        <v>120887.9</v>
      </c>
      <c r="J80" s="39"/>
      <c r="K80" s="39"/>
      <c r="L80" s="39">
        <v>120043.5</v>
      </c>
      <c r="M80" s="39">
        <v>0</v>
      </c>
      <c r="N80" s="39">
        <f>L80</f>
        <v>120043.5</v>
      </c>
      <c r="O80" s="39"/>
      <c r="P80" s="39">
        <v>120043.43</v>
      </c>
      <c r="Q80" s="39">
        <v>0</v>
      </c>
      <c r="R80" s="39">
        <f>P80</f>
        <v>120043.43</v>
      </c>
      <c r="S80" s="39"/>
      <c r="T80" s="39">
        <v>115843.43</v>
      </c>
      <c r="U80" s="39">
        <v>0</v>
      </c>
      <c r="V80" s="39">
        <f>T80-U80-W80</f>
        <v>115843.43</v>
      </c>
      <c r="W80" s="39"/>
      <c r="X80" s="39"/>
      <c r="Y80" s="7">
        <f t="shared" si="30"/>
        <v>96.501209978049616</v>
      </c>
      <c r="Z80" s="7"/>
      <c r="AA80" s="7">
        <f t="shared" si="31"/>
        <v>96.501209978049616</v>
      </c>
      <c r="AB80" s="7"/>
      <c r="AC80" s="7"/>
    </row>
    <row r="81" spans="1:29" s="40" customFormat="1" ht="52.5" customHeight="1" x14ac:dyDescent="0.25">
      <c r="A81" s="54" t="s">
        <v>574</v>
      </c>
      <c r="B81" s="37" t="s">
        <v>80</v>
      </c>
      <c r="C81" s="38" t="s">
        <v>338</v>
      </c>
      <c r="D81" s="38"/>
      <c r="E81" s="38"/>
      <c r="F81" s="38"/>
      <c r="G81" s="39">
        <v>30609.599999999999</v>
      </c>
      <c r="H81" s="39" t="s">
        <v>255</v>
      </c>
      <c r="I81" s="39">
        <v>30609.599999999999</v>
      </c>
      <c r="J81" s="39"/>
      <c r="K81" s="39"/>
      <c r="L81" s="39">
        <v>30609.599999999999</v>
      </c>
      <c r="M81" s="39">
        <v>0</v>
      </c>
      <c r="N81" s="39">
        <f>L81</f>
        <v>30609.599999999999</v>
      </c>
      <c r="O81" s="39"/>
      <c r="P81" s="39">
        <v>30609.54</v>
      </c>
      <c r="Q81" s="39">
        <v>0</v>
      </c>
      <c r="R81" s="39">
        <f>P81</f>
        <v>30609.54</v>
      </c>
      <c r="S81" s="39"/>
      <c r="T81" s="39">
        <v>30609.54</v>
      </c>
      <c r="U81" s="39">
        <v>0</v>
      </c>
      <c r="V81" s="39">
        <f>T81-U81-W81</f>
        <v>30609.54</v>
      </c>
      <c r="W81" s="39"/>
      <c r="X81" s="39"/>
      <c r="Y81" s="7">
        <f t="shared" si="30"/>
        <v>99.99980398306414</v>
      </c>
      <c r="Z81" s="7"/>
      <c r="AA81" s="7">
        <f t="shared" si="31"/>
        <v>99.99980398306414</v>
      </c>
      <c r="AB81" s="7"/>
      <c r="AC81" s="7"/>
    </row>
    <row r="82" spans="1:29" s="40" customFormat="1" ht="45.75" customHeight="1" x14ac:dyDescent="0.25">
      <c r="A82" s="54" t="s">
        <v>575</v>
      </c>
      <c r="B82" s="37" t="s">
        <v>46</v>
      </c>
      <c r="C82" s="38" t="s">
        <v>339</v>
      </c>
      <c r="D82" s="38"/>
      <c r="E82" s="38"/>
      <c r="F82" s="38"/>
      <c r="G82" s="39">
        <v>109154.5</v>
      </c>
      <c r="H82" s="39" t="s">
        <v>255</v>
      </c>
      <c r="I82" s="39">
        <v>109154.5</v>
      </c>
      <c r="J82" s="39"/>
      <c r="K82" s="39"/>
      <c r="L82" s="39">
        <v>108614.5</v>
      </c>
      <c r="M82" s="39">
        <v>0</v>
      </c>
      <c r="N82" s="39">
        <f>L82</f>
        <v>108614.5</v>
      </c>
      <c r="O82" s="39"/>
      <c r="P82" s="39">
        <v>108379.86</v>
      </c>
      <c r="Q82" s="39">
        <v>0</v>
      </c>
      <c r="R82" s="39">
        <f>P82</f>
        <v>108379.86</v>
      </c>
      <c r="S82" s="39"/>
      <c r="T82" s="39">
        <v>107978.66</v>
      </c>
      <c r="U82" s="39">
        <v>0</v>
      </c>
      <c r="V82" s="39">
        <f>T82-U82-W82</f>
        <v>107978.66</v>
      </c>
      <c r="W82" s="39"/>
      <c r="X82" s="39"/>
      <c r="Y82" s="7">
        <f t="shared" si="30"/>
        <v>99.414590132993297</v>
      </c>
      <c r="Z82" s="7"/>
      <c r="AA82" s="7">
        <f t="shared" si="31"/>
        <v>99.414590132993297</v>
      </c>
      <c r="AB82" s="7"/>
      <c r="AC82" s="7"/>
    </row>
    <row r="83" spans="1:29" s="41" customFormat="1" ht="72" x14ac:dyDescent="0.25">
      <c r="A83" s="53">
        <v>8</v>
      </c>
      <c r="B83" s="8" t="s">
        <v>81</v>
      </c>
      <c r="C83" s="19" t="s">
        <v>334</v>
      </c>
      <c r="D83" s="19"/>
      <c r="E83" s="19"/>
      <c r="F83" s="19"/>
      <c r="G83" s="44">
        <f t="shared" ref="G83:X83" si="34">SUM(G84:G88)</f>
        <v>8914908.9000000004</v>
      </c>
      <c r="H83" s="44">
        <f t="shared" si="34"/>
        <v>170096.8</v>
      </c>
      <c r="I83" s="44">
        <f t="shared" si="34"/>
        <v>8744812.0999999996</v>
      </c>
      <c r="J83" s="44">
        <f t="shared" si="34"/>
        <v>0</v>
      </c>
      <c r="K83" s="44">
        <f t="shared" si="34"/>
        <v>0</v>
      </c>
      <c r="L83" s="44">
        <f t="shared" si="34"/>
        <v>8914908.9000000004</v>
      </c>
      <c r="M83" s="44">
        <f t="shared" si="34"/>
        <v>170096.8</v>
      </c>
      <c r="N83" s="44">
        <f t="shared" si="34"/>
        <v>8744812.0999999996</v>
      </c>
      <c r="O83" s="44">
        <f t="shared" si="34"/>
        <v>0</v>
      </c>
      <c r="P83" s="44">
        <f t="shared" si="34"/>
        <v>8908340.4199999999</v>
      </c>
      <c r="Q83" s="44">
        <f t="shared" si="34"/>
        <v>166475.80936000001</v>
      </c>
      <c r="R83" s="44">
        <f t="shared" si="34"/>
        <v>8741864.6106400006</v>
      </c>
      <c r="S83" s="44">
        <f t="shared" si="34"/>
        <v>0</v>
      </c>
      <c r="T83" s="44">
        <f t="shared" si="34"/>
        <v>8871880.5712599996</v>
      </c>
      <c r="U83" s="44">
        <f t="shared" si="34"/>
        <v>165206.59229</v>
      </c>
      <c r="V83" s="44">
        <f t="shared" si="34"/>
        <v>8706673.9789700005</v>
      </c>
      <c r="W83" s="44">
        <f t="shared" si="34"/>
        <v>0</v>
      </c>
      <c r="X83" s="44">
        <f t="shared" si="34"/>
        <v>0</v>
      </c>
      <c r="Y83" s="7">
        <f t="shared" si="30"/>
        <v>99.517344156595911</v>
      </c>
      <c r="Z83" s="7">
        <f t="shared" si="32"/>
        <v>97.125044263031413</v>
      </c>
      <c r="AA83" s="7">
        <f t="shared" si="31"/>
        <v>99.563877181191813</v>
      </c>
      <c r="AB83" s="7"/>
      <c r="AC83" s="7"/>
    </row>
    <row r="84" spans="1:29" s="42" customFormat="1" ht="45.75" customHeight="1" x14ac:dyDescent="0.25">
      <c r="A84" s="54" t="s">
        <v>576</v>
      </c>
      <c r="B84" s="37" t="s">
        <v>82</v>
      </c>
      <c r="C84" s="38" t="s">
        <v>340</v>
      </c>
      <c r="D84" s="38"/>
      <c r="E84" s="38"/>
      <c r="F84" s="38"/>
      <c r="G84" s="39">
        <v>279008.3</v>
      </c>
      <c r="H84" s="39">
        <v>133900</v>
      </c>
      <c r="I84" s="39">
        <v>145108.29999999999</v>
      </c>
      <c r="J84" s="39"/>
      <c r="K84" s="39"/>
      <c r="L84" s="39">
        <v>279008.3</v>
      </c>
      <c r="M84" s="39">
        <v>133900</v>
      </c>
      <c r="N84" s="39">
        <f>L84-M84-O84</f>
        <v>145108.29999999999</v>
      </c>
      <c r="O84" s="39"/>
      <c r="P84" s="39">
        <v>272439.82</v>
      </c>
      <c r="Q84" s="39">
        <v>130279.00936</v>
      </c>
      <c r="R84" s="39">
        <f>P84-Q84-S84</f>
        <v>142160.81064000001</v>
      </c>
      <c r="S84" s="39"/>
      <c r="T84" s="39">
        <v>235979.97125999999</v>
      </c>
      <c r="U84" s="39">
        <v>129009.79229</v>
      </c>
      <c r="V84" s="39">
        <f>T84-U84-W84</f>
        <v>106970.17896999999</v>
      </c>
      <c r="W84" s="39"/>
      <c r="X84" s="39"/>
      <c r="Y84" s="7">
        <f t="shared" si="30"/>
        <v>84.578118736969472</v>
      </c>
      <c r="Z84" s="7"/>
      <c r="AA84" s="7">
        <f t="shared" si="31"/>
        <v>73.717477890651324</v>
      </c>
      <c r="AB84" s="7"/>
      <c r="AC84" s="7"/>
    </row>
    <row r="85" spans="1:29" s="42" customFormat="1" ht="17.25" customHeight="1" x14ac:dyDescent="0.25">
      <c r="A85" s="54" t="s">
        <v>577</v>
      </c>
      <c r="B85" s="37" t="s">
        <v>83</v>
      </c>
      <c r="C85" s="38" t="s">
        <v>341</v>
      </c>
      <c r="D85" s="38"/>
      <c r="E85" s="38"/>
      <c r="F85" s="38"/>
      <c r="G85" s="39">
        <v>83450.600000000006</v>
      </c>
      <c r="H85" s="39">
        <v>36196.800000000003</v>
      </c>
      <c r="I85" s="39">
        <v>47253.8</v>
      </c>
      <c r="J85" s="39"/>
      <c r="K85" s="39"/>
      <c r="L85" s="39">
        <v>83450.600000000006</v>
      </c>
      <c r="M85" s="39">
        <v>36196.800000000003</v>
      </c>
      <c r="N85" s="39">
        <f>L85-M85-O85</f>
        <v>47253.8</v>
      </c>
      <c r="O85" s="39"/>
      <c r="P85" s="39">
        <v>83450.600000000006</v>
      </c>
      <c r="Q85" s="39">
        <v>36196.800000000003</v>
      </c>
      <c r="R85" s="39">
        <f>P85-Q85-S85</f>
        <v>47253.8</v>
      </c>
      <c r="S85" s="39"/>
      <c r="T85" s="39">
        <v>83450.600000000006</v>
      </c>
      <c r="U85" s="39">
        <v>36196.800000000003</v>
      </c>
      <c r="V85" s="39">
        <f>T85-U85-W85</f>
        <v>47253.8</v>
      </c>
      <c r="W85" s="39"/>
      <c r="X85" s="39"/>
      <c r="Y85" s="7">
        <f t="shared" si="30"/>
        <v>100</v>
      </c>
      <c r="Z85" s="7">
        <f t="shared" si="32"/>
        <v>100</v>
      </c>
      <c r="AA85" s="7">
        <f t="shared" si="31"/>
        <v>100</v>
      </c>
      <c r="AB85" s="7"/>
      <c r="AC85" s="7"/>
    </row>
    <row r="86" spans="1:29" s="42" customFormat="1" ht="63" customHeight="1" x14ac:dyDescent="0.25">
      <c r="A86" s="54" t="s">
        <v>578</v>
      </c>
      <c r="B86" s="37" t="s">
        <v>86</v>
      </c>
      <c r="C86" s="38" t="s">
        <v>342</v>
      </c>
      <c r="D86" s="38"/>
      <c r="E86" s="38"/>
      <c r="F86" s="38"/>
      <c r="G86" s="39">
        <v>76952.899999999994</v>
      </c>
      <c r="H86" s="39" t="s">
        <v>255</v>
      </c>
      <c r="I86" s="39">
        <v>76952.899999999994</v>
      </c>
      <c r="J86" s="39"/>
      <c r="K86" s="39"/>
      <c r="L86" s="39">
        <v>76952.899999999994</v>
      </c>
      <c r="M86" s="39">
        <v>0</v>
      </c>
      <c r="N86" s="39">
        <f>L86-M86-O86</f>
        <v>76952.899999999994</v>
      </c>
      <c r="O86" s="39"/>
      <c r="P86" s="39">
        <v>76952.899999999994</v>
      </c>
      <c r="Q86" s="39">
        <v>0</v>
      </c>
      <c r="R86" s="39">
        <f>P86-Q86-S86</f>
        <v>76952.899999999994</v>
      </c>
      <c r="S86" s="39"/>
      <c r="T86" s="39">
        <v>76952.899999999994</v>
      </c>
      <c r="U86" s="39">
        <v>0</v>
      </c>
      <c r="V86" s="39">
        <f>T86-U86-W86</f>
        <v>76952.899999999994</v>
      </c>
      <c r="W86" s="39"/>
      <c r="X86" s="39"/>
      <c r="Y86" s="7">
        <f t="shared" si="30"/>
        <v>100</v>
      </c>
      <c r="Z86" s="7"/>
      <c r="AA86" s="7">
        <f t="shared" si="31"/>
        <v>100</v>
      </c>
      <c r="AB86" s="7"/>
      <c r="AC86" s="7"/>
    </row>
    <row r="87" spans="1:29" s="42" customFormat="1" ht="75.75" customHeight="1" x14ac:dyDescent="0.25">
      <c r="A87" s="54" t="s">
        <v>579</v>
      </c>
      <c r="B87" s="37" t="s">
        <v>84</v>
      </c>
      <c r="C87" s="38" t="s">
        <v>343</v>
      </c>
      <c r="D87" s="38"/>
      <c r="E87" s="38"/>
      <c r="F87" s="38"/>
      <c r="G87" s="39">
        <v>8437137.0999999996</v>
      </c>
      <c r="H87" s="39" t="s">
        <v>255</v>
      </c>
      <c r="I87" s="39">
        <v>8437137.0999999996</v>
      </c>
      <c r="J87" s="39"/>
      <c r="K87" s="39"/>
      <c r="L87" s="39">
        <v>8437137.0999999996</v>
      </c>
      <c r="M87" s="39">
        <v>0</v>
      </c>
      <c r="N87" s="39">
        <f>L87-M87-O87</f>
        <v>8437137.0999999996</v>
      </c>
      <c r="O87" s="39"/>
      <c r="P87" s="39">
        <v>8437137.0999999996</v>
      </c>
      <c r="Q87" s="39">
        <v>0</v>
      </c>
      <c r="R87" s="39">
        <f>P87-Q87-S87</f>
        <v>8437137.0999999996</v>
      </c>
      <c r="S87" s="39"/>
      <c r="T87" s="39">
        <v>8437137.0999999996</v>
      </c>
      <c r="U87" s="39">
        <v>0</v>
      </c>
      <c r="V87" s="39">
        <f>T87-U87-W87</f>
        <v>8437137.0999999996</v>
      </c>
      <c r="W87" s="39"/>
      <c r="X87" s="39"/>
      <c r="Y87" s="7">
        <f t="shared" si="30"/>
        <v>100</v>
      </c>
      <c r="Z87" s="7"/>
      <c r="AA87" s="7">
        <f t="shared" si="31"/>
        <v>100</v>
      </c>
      <c r="AB87" s="7"/>
      <c r="AC87" s="7"/>
    </row>
    <row r="88" spans="1:29" s="42" customFormat="1" ht="36.75" customHeight="1" x14ac:dyDescent="0.25">
      <c r="A88" s="54" t="s">
        <v>580</v>
      </c>
      <c r="B88" s="37" t="s">
        <v>85</v>
      </c>
      <c r="C88" s="38" t="s">
        <v>344</v>
      </c>
      <c r="D88" s="38"/>
      <c r="E88" s="38"/>
      <c r="F88" s="38"/>
      <c r="G88" s="39">
        <v>38360</v>
      </c>
      <c r="H88" s="39" t="s">
        <v>255</v>
      </c>
      <c r="I88" s="39">
        <v>38360</v>
      </c>
      <c r="J88" s="39"/>
      <c r="K88" s="39"/>
      <c r="L88" s="39">
        <v>38360</v>
      </c>
      <c r="M88" s="39">
        <v>0</v>
      </c>
      <c r="N88" s="39">
        <f>L88-M88-O88</f>
        <v>38360</v>
      </c>
      <c r="O88" s="39"/>
      <c r="P88" s="39">
        <v>38360</v>
      </c>
      <c r="Q88" s="39">
        <v>0</v>
      </c>
      <c r="R88" s="39">
        <f>P88-Q88-S88</f>
        <v>38360</v>
      </c>
      <c r="S88" s="39"/>
      <c r="T88" s="39">
        <v>38360</v>
      </c>
      <c r="U88" s="39">
        <v>0</v>
      </c>
      <c r="V88" s="39">
        <f>T88-U88-W88</f>
        <v>38360</v>
      </c>
      <c r="W88" s="39"/>
      <c r="X88" s="39"/>
      <c r="Y88" s="7">
        <f t="shared" si="30"/>
        <v>100</v>
      </c>
      <c r="Z88" s="7"/>
      <c r="AA88" s="7">
        <f t="shared" si="31"/>
        <v>100</v>
      </c>
      <c r="AB88" s="7"/>
      <c r="AC88" s="7"/>
    </row>
    <row r="89" spans="1:29" s="6" customFormat="1" ht="46.5" customHeight="1" x14ac:dyDescent="0.25">
      <c r="A89" s="53">
        <v>9</v>
      </c>
      <c r="B89" s="8" t="s">
        <v>87</v>
      </c>
      <c r="C89" s="19" t="s">
        <v>345</v>
      </c>
      <c r="D89" s="19"/>
      <c r="E89" s="19"/>
      <c r="F89" s="19"/>
      <c r="G89" s="15">
        <f t="shared" ref="G89:X89" si="35">SUM(G90:G104)</f>
        <v>9302910.2000000011</v>
      </c>
      <c r="H89" s="15">
        <f t="shared" si="35"/>
        <v>921350.79999999993</v>
      </c>
      <c r="I89" s="15">
        <f t="shared" si="35"/>
        <v>8381559.4000000004</v>
      </c>
      <c r="J89" s="15">
        <f t="shared" si="35"/>
        <v>0</v>
      </c>
      <c r="K89" s="15">
        <f t="shared" si="35"/>
        <v>0</v>
      </c>
      <c r="L89" s="15">
        <f t="shared" si="35"/>
        <v>9299946.8000000007</v>
      </c>
      <c r="M89" s="15">
        <f t="shared" si="35"/>
        <v>915042.4</v>
      </c>
      <c r="N89" s="15">
        <f t="shared" si="35"/>
        <v>8384904.4000000004</v>
      </c>
      <c r="O89" s="15">
        <f t="shared" si="35"/>
        <v>0</v>
      </c>
      <c r="P89" s="15">
        <f t="shared" si="35"/>
        <v>9293861.8499999996</v>
      </c>
      <c r="Q89" s="15">
        <f t="shared" si="35"/>
        <v>914651.13</v>
      </c>
      <c r="R89" s="15">
        <f t="shared" si="35"/>
        <v>8379210.7200000007</v>
      </c>
      <c r="S89" s="15">
        <f t="shared" si="35"/>
        <v>0</v>
      </c>
      <c r="T89" s="15">
        <f t="shared" si="35"/>
        <v>8885228.7300000004</v>
      </c>
      <c r="U89" s="15">
        <f t="shared" si="35"/>
        <v>830616.17</v>
      </c>
      <c r="V89" s="15">
        <f t="shared" si="35"/>
        <v>8054612.5600000005</v>
      </c>
      <c r="W89" s="15">
        <f t="shared" si="35"/>
        <v>0</v>
      </c>
      <c r="X89" s="15">
        <f t="shared" si="35"/>
        <v>0</v>
      </c>
      <c r="Y89" s="7">
        <f t="shared" si="30"/>
        <v>95.5406404045236</v>
      </c>
      <c r="Z89" s="7">
        <f t="shared" si="32"/>
        <v>90.773517161609121</v>
      </c>
      <c r="AA89" s="7">
        <f t="shared" si="31"/>
        <v>96.060875303479904</v>
      </c>
      <c r="AB89" s="7"/>
      <c r="AC89" s="7"/>
    </row>
    <row r="90" spans="1:29" s="42" customFormat="1" ht="33.75" customHeight="1" x14ac:dyDescent="0.25">
      <c r="A90" s="54" t="s">
        <v>581</v>
      </c>
      <c r="B90" s="37" t="s">
        <v>58</v>
      </c>
      <c r="C90" s="38" t="s">
        <v>346</v>
      </c>
      <c r="D90" s="38"/>
      <c r="E90" s="38"/>
      <c r="F90" s="38"/>
      <c r="G90" s="39">
        <v>125662.9</v>
      </c>
      <c r="H90" s="39" t="s">
        <v>255</v>
      </c>
      <c r="I90" s="39">
        <v>125662.9</v>
      </c>
      <c r="J90" s="39"/>
      <c r="K90" s="39"/>
      <c r="L90" s="39">
        <v>125162.9</v>
      </c>
      <c r="M90" s="39">
        <v>0</v>
      </c>
      <c r="N90" s="39">
        <f t="shared" ref="N90:N104" si="36">L90-M90-O90</f>
        <v>125162.9</v>
      </c>
      <c r="O90" s="39"/>
      <c r="P90" s="39">
        <v>125107.78</v>
      </c>
      <c r="Q90" s="39">
        <v>0</v>
      </c>
      <c r="R90" s="39">
        <f t="shared" ref="R90:R104" si="37">P90-Q90-S90</f>
        <v>125107.78</v>
      </c>
      <c r="S90" s="39"/>
      <c r="T90" s="39">
        <v>109769.88</v>
      </c>
      <c r="U90" s="39">
        <v>0</v>
      </c>
      <c r="V90" s="39">
        <f t="shared" ref="V90:V104" si="38">T90-U90-W90</f>
        <v>109769.88</v>
      </c>
      <c r="W90" s="39"/>
      <c r="X90" s="39"/>
      <c r="Y90" s="7">
        <f t="shared" si="30"/>
        <v>87.701611260205709</v>
      </c>
      <c r="Z90" s="7"/>
      <c r="AA90" s="7">
        <f t="shared" si="31"/>
        <v>87.701611260205709</v>
      </c>
      <c r="AB90" s="7"/>
      <c r="AC90" s="7"/>
    </row>
    <row r="91" spans="1:29" s="42" customFormat="1" ht="33" customHeight="1" x14ac:dyDescent="0.25">
      <c r="A91" s="54" t="s">
        <v>582</v>
      </c>
      <c r="B91" s="37" t="s">
        <v>88</v>
      </c>
      <c r="C91" s="38" t="s">
        <v>347</v>
      </c>
      <c r="D91" s="38"/>
      <c r="E91" s="38"/>
      <c r="F91" s="38"/>
      <c r="G91" s="39">
        <v>20586.599999999999</v>
      </c>
      <c r="H91" s="39">
        <v>19557.2</v>
      </c>
      <c r="I91" s="39">
        <v>1029.4000000000001</v>
      </c>
      <c r="J91" s="39"/>
      <c r="K91" s="39"/>
      <c r="L91" s="39">
        <v>20586.599999999999</v>
      </c>
      <c r="M91" s="39">
        <v>19557.2</v>
      </c>
      <c r="N91" s="39">
        <f t="shared" si="36"/>
        <v>1029.3999999999978</v>
      </c>
      <c r="O91" s="39"/>
      <c r="P91" s="39">
        <v>20586.599999999999</v>
      </c>
      <c r="Q91" s="39">
        <v>19557.2</v>
      </c>
      <c r="R91" s="39">
        <f t="shared" si="37"/>
        <v>1029.3999999999978</v>
      </c>
      <c r="S91" s="39"/>
      <c r="T91" s="39">
        <v>20586.599999999999</v>
      </c>
      <c r="U91" s="39">
        <v>19557.2</v>
      </c>
      <c r="V91" s="39">
        <f t="shared" si="38"/>
        <v>1029.3999999999978</v>
      </c>
      <c r="W91" s="39"/>
      <c r="X91" s="39"/>
      <c r="Y91" s="7">
        <f t="shared" si="30"/>
        <v>100</v>
      </c>
      <c r="Z91" s="7">
        <f t="shared" si="32"/>
        <v>100</v>
      </c>
      <c r="AA91" s="7">
        <f t="shared" si="31"/>
        <v>100.00000000000001</v>
      </c>
      <c r="AB91" s="7"/>
      <c r="AC91" s="7"/>
    </row>
    <row r="92" spans="1:29" s="42" customFormat="1" ht="33" customHeight="1" x14ac:dyDescent="0.25">
      <c r="A92" s="54" t="s">
        <v>583</v>
      </c>
      <c r="B92" s="37" t="s">
        <v>89</v>
      </c>
      <c r="C92" s="38" t="s">
        <v>348</v>
      </c>
      <c r="D92" s="38"/>
      <c r="E92" s="38"/>
      <c r="F92" s="38"/>
      <c r="G92" s="39">
        <v>533275.1</v>
      </c>
      <c r="H92" s="39">
        <v>231356.3</v>
      </c>
      <c r="I92" s="39">
        <v>301918.8</v>
      </c>
      <c r="J92" s="39"/>
      <c r="K92" s="39"/>
      <c r="L92" s="39">
        <v>533275.1</v>
      </c>
      <c r="M92" s="39">
        <v>231356.3</v>
      </c>
      <c r="N92" s="39">
        <f t="shared" si="36"/>
        <v>301918.8</v>
      </c>
      <c r="O92" s="39"/>
      <c r="P92" s="39">
        <v>529784.21</v>
      </c>
      <c r="Q92" s="39">
        <v>231356.23</v>
      </c>
      <c r="R92" s="39">
        <f>P92-Q92-S92</f>
        <v>298427.98</v>
      </c>
      <c r="S92" s="39"/>
      <c r="T92" s="39">
        <v>247677.6</v>
      </c>
      <c r="U92" s="39">
        <v>231356.23</v>
      </c>
      <c r="V92" s="39">
        <f>T92-U92-W92</f>
        <v>16321.369999999995</v>
      </c>
      <c r="W92" s="39"/>
      <c r="X92" s="39"/>
      <c r="Y92" s="7">
        <f t="shared" si="30"/>
        <v>46.444621172074228</v>
      </c>
      <c r="Z92" s="7">
        <f t="shared" si="32"/>
        <v>99.999969743637848</v>
      </c>
      <c r="AA92" s="7">
        <f t="shared" si="31"/>
        <v>5.4058806540036572</v>
      </c>
      <c r="AB92" s="7"/>
      <c r="AC92" s="7"/>
    </row>
    <row r="93" spans="1:29" s="42" customFormat="1" ht="33" customHeight="1" x14ac:dyDescent="0.25">
      <c r="A93" s="54" t="s">
        <v>584</v>
      </c>
      <c r="B93" s="37" t="s">
        <v>90</v>
      </c>
      <c r="C93" s="38" t="s">
        <v>349</v>
      </c>
      <c r="D93" s="38"/>
      <c r="E93" s="38"/>
      <c r="F93" s="38"/>
      <c r="G93" s="39">
        <v>181327.8</v>
      </c>
      <c r="H93" s="39">
        <v>177701.2</v>
      </c>
      <c r="I93" s="39">
        <v>3626.6</v>
      </c>
      <c r="J93" s="39"/>
      <c r="K93" s="39"/>
      <c r="L93" s="39">
        <v>181327.8</v>
      </c>
      <c r="M93" s="39">
        <v>177701.2</v>
      </c>
      <c r="N93" s="39">
        <f t="shared" si="36"/>
        <v>3626.5999999999767</v>
      </c>
      <c r="O93" s="39"/>
      <c r="P93" s="39">
        <v>181327.8</v>
      </c>
      <c r="Q93" s="39">
        <v>177701.2</v>
      </c>
      <c r="R93" s="39">
        <f t="shared" si="37"/>
        <v>3626.5999999999767</v>
      </c>
      <c r="S93" s="39"/>
      <c r="T93" s="39">
        <v>181327.77</v>
      </c>
      <c r="U93" s="39">
        <v>177701.17</v>
      </c>
      <c r="V93" s="39">
        <f t="shared" si="38"/>
        <v>3626.5999999999767</v>
      </c>
      <c r="W93" s="39"/>
      <c r="X93" s="39"/>
      <c r="Y93" s="7">
        <f t="shared" si="30"/>
        <v>99.999983455377503</v>
      </c>
      <c r="Z93" s="7">
        <f t="shared" si="32"/>
        <v>99.999983117727965</v>
      </c>
      <c r="AA93" s="7">
        <f t="shared" si="31"/>
        <v>100.00000000000001</v>
      </c>
      <c r="AB93" s="7"/>
      <c r="AC93" s="7"/>
    </row>
    <row r="94" spans="1:29" s="42" customFormat="1" ht="44.25" customHeight="1" x14ac:dyDescent="0.25">
      <c r="A94" s="54" t="s">
        <v>585</v>
      </c>
      <c r="B94" s="37" t="s">
        <v>91</v>
      </c>
      <c r="C94" s="38" t="s">
        <v>350</v>
      </c>
      <c r="D94" s="38"/>
      <c r="E94" s="38"/>
      <c r="F94" s="38"/>
      <c r="G94" s="39">
        <v>9307.2999999999993</v>
      </c>
      <c r="H94" s="39">
        <v>9120.5</v>
      </c>
      <c r="I94" s="39">
        <v>186.8</v>
      </c>
      <c r="J94" s="39"/>
      <c r="K94" s="39"/>
      <c r="L94" s="39">
        <v>9307.2999999999993</v>
      </c>
      <c r="M94" s="39">
        <v>9120.5</v>
      </c>
      <c r="N94" s="39">
        <f t="shared" si="36"/>
        <v>186.79999999999927</v>
      </c>
      <c r="O94" s="39"/>
      <c r="P94" s="39">
        <v>9307.2999999999993</v>
      </c>
      <c r="Q94" s="39">
        <v>9120.5</v>
      </c>
      <c r="R94" s="39">
        <f t="shared" si="37"/>
        <v>186.79999999999927</v>
      </c>
      <c r="S94" s="39"/>
      <c r="T94" s="39">
        <v>9307.24</v>
      </c>
      <c r="U94" s="39">
        <v>9120.44</v>
      </c>
      <c r="V94" s="39">
        <f t="shared" si="38"/>
        <v>186.79999999999927</v>
      </c>
      <c r="W94" s="39"/>
      <c r="X94" s="39"/>
      <c r="Y94" s="7">
        <f t="shared" si="30"/>
        <v>99.999355344729409</v>
      </c>
      <c r="Z94" s="7">
        <f t="shared" si="32"/>
        <v>99.999342141329976</v>
      </c>
      <c r="AA94" s="7">
        <f t="shared" si="31"/>
        <v>100</v>
      </c>
      <c r="AB94" s="7"/>
      <c r="AC94" s="7"/>
    </row>
    <row r="95" spans="1:29" s="42" customFormat="1" ht="34.5" customHeight="1" x14ac:dyDescent="0.25">
      <c r="A95" s="54" t="s">
        <v>586</v>
      </c>
      <c r="B95" s="37" t="s">
        <v>41</v>
      </c>
      <c r="C95" s="38" t="s">
        <v>351</v>
      </c>
      <c r="D95" s="38"/>
      <c r="E95" s="38"/>
      <c r="F95" s="38"/>
      <c r="G95" s="39">
        <v>57365.5</v>
      </c>
      <c r="H95" s="39" t="s">
        <v>255</v>
      </c>
      <c r="I95" s="39">
        <v>57365.5</v>
      </c>
      <c r="J95" s="39"/>
      <c r="K95" s="39"/>
      <c r="L95" s="39">
        <v>57365.5</v>
      </c>
      <c r="M95" s="39">
        <v>0</v>
      </c>
      <c r="N95" s="39">
        <f t="shared" si="36"/>
        <v>57365.5</v>
      </c>
      <c r="O95" s="39"/>
      <c r="P95" s="39">
        <v>57365.35</v>
      </c>
      <c r="Q95" s="39">
        <v>0</v>
      </c>
      <c r="R95" s="39">
        <f t="shared" si="37"/>
        <v>57365.35</v>
      </c>
      <c r="S95" s="39"/>
      <c r="T95" s="39">
        <v>57365.5</v>
      </c>
      <c r="U95" s="39">
        <v>0</v>
      </c>
      <c r="V95" s="39">
        <f t="shared" si="38"/>
        <v>57365.5</v>
      </c>
      <c r="W95" s="39"/>
      <c r="X95" s="39"/>
      <c r="Y95" s="7">
        <f t="shared" si="30"/>
        <v>100</v>
      </c>
      <c r="Z95" s="7"/>
      <c r="AA95" s="7">
        <f t="shared" si="31"/>
        <v>100</v>
      </c>
      <c r="AB95" s="7"/>
      <c r="AC95" s="7"/>
    </row>
    <row r="96" spans="1:29" s="42" customFormat="1" ht="63" customHeight="1" x14ac:dyDescent="0.25">
      <c r="A96" s="54" t="s">
        <v>587</v>
      </c>
      <c r="B96" s="37" t="s">
        <v>92</v>
      </c>
      <c r="C96" s="38" t="s">
        <v>352</v>
      </c>
      <c r="D96" s="38"/>
      <c r="E96" s="38"/>
      <c r="F96" s="38"/>
      <c r="G96" s="39">
        <v>6583776.9000000004</v>
      </c>
      <c r="H96" s="39">
        <v>392540.5</v>
      </c>
      <c r="I96" s="39">
        <v>6191236.4000000004</v>
      </c>
      <c r="J96" s="39"/>
      <c r="K96" s="39"/>
      <c r="L96" s="39">
        <v>6579464.7999999998</v>
      </c>
      <c r="M96" s="39">
        <v>390076.6</v>
      </c>
      <c r="N96" s="39">
        <f t="shared" si="36"/>
        <v>6189388.2000000002</v>
      </c>
      <c r="O96" s="39"/>
      <c r="P96" s="39">
        <v>6578725.4400000004</v>
      </c>
      <c r="Q96" s="39">
        <v>390076.6</v>
      </c>
      <c r="R96" s="39">
        <f t="shared" si="37"/>
        <v>6188648.8400000008</v>
      </c>
      <c r="S96" s="39"/>
      <c r="T96" s="39">
        <v>6489013.1500000004</v>
      </c>
      <c r="U96" s="39">
        <v>308679.05</v>
      </c>
      <c r="V96" s="39">
        <f t="shared" si="38"/>
        <v>6180334.1000000006</v>
      </c>
      <c r="W96" s="39"/>
      <c r="X96" s="39"/>
      <c r="Y96" s="7">
        <f t="shared" si="30"/>
        <v>98.625243044084684</v>
      </c>
      <c r="Z96" s="7">
        <f t="shared" si="32"/>
        <v>79.132931839541257</v>
      </c>
      <c r="AA96" s="7">
        <f t="shared" si="31"/>
        <v>99.853715751744247</v>
      </c>
      <c r="AB96" s="7"/>
      <c r="AC96" s="7"/>
    </row>
    <row r="97" spans="1:29" s="42" customFormat="1" ht="63" customHeight="1" x14ac:dyDescent="0.25">
      <c r="A97" s="54" t="s">
        <v>588</v>
      </c>
      <c r="B97" s="37" t="s">
        <v>93</v>
      </c>
      <c r="C97" s="38" t="s">
        <v>353</v>
      </c>
      <c r="D97" s="38"/>
      <c r="E97" s="38"/>
      <c r="F97" s="38"/>
      <c r="G97" s="39">
        <v>71262.600000000006</v>
      </c>
      <c r="H97" s="39" t="s">
        <v>255</v>
      </c>
      <c r="I97" s="39">
        <v>71262.600000000006</v>
      </c>
      <c r="J97" s="39"/>
      <c r="K97" s="39"/>
      <c r="L97" s="39">
        <v>71498.2</v>
      </c>
      <c r="M97" s="39">
        <v>0</v>
      </c>
      <c r="N97" s="39">
        <f t="shared" si="36"/>
        <v>71498.2</v>
      </c>
      <c r="O97" s="39"/>
      <c r="P97" s="39">
        <v>71498.2</v>
      </c>
      <c r="Q97" s="39">
        <v>0</v>
      </c>
      <c r="R97" s="39">
        <f t="shared" si="37"/>
        <v>71498.2</v>
      </c>
      <c r="S97" s="39"/>
      <c r="T97" s="39">
        <v>64177.62</v>
      </c>
      <c r="U97" s="39">
        <v>0</v>
      </c>
      <c r="V97" s="39">
        <f t="shared" si="38"/>
        <v>64177.62</v>
      </c>
      <c r="W97" s="39"/>
      <c r="X97" s="39"/>
      <c r="Y97" s="7">
        <f t="shared" si="30"/>
        <v>89.761168812641444</v>
      </c>
      <c r="Z97" s="7"/>
      <c r="AA97" s="7">
        <f t="shared" si="31"/>
        <v>89.761168812641444</v>
      </c>
      <c r="AB97" s="7"/>
      <c r="AC97" s="7"/>
    </row>
    <row r="98" spans="1:29" s="42" customFormat="1" ht="45.75" customHeight="1" x14ac:dyDescent="0.25">
      <c r="A98" s="54" t="s">
        <v>589</v>
      </c>
      <c r="B98" s="37" t="s">
        <v>94</v>
      </c>
      <c r="C98" s="38" t="s">
        <v>354</v>
      </c>
      <c r="D98" s="38"/>
      <c r="E98" s="38"/>
      <c r="F98" s="38"/>
      <c r="G98" s="39">
        <v>125062.9</v>
      </c>
      <c r="H98" s="39">
        <v>15806.3</v>
      </c>
      <c r="I98" s="39">
        <v>109256.6</v>
      </c>
      <c r="J98" s="39"/>
      <c r="K98" s="39"/>
      <c r="L98" s="39">
        <v>125062.9</v>
      </c>
      <c r="M98" s="39">
        <v>15806.3</v>
      </c>
      <c r="N98" s="39">
        <f t="shared" si="36"/>
        <v>109256.59999999999</v>
      </c>
      <c r="O98" s="39"/>
      <c r="P98" s="39">
        <v>125062.9</v>
      </c>
      <c r="Q98" s="39">
        <v>15806.3</v>
      </c>
      <c r="R98" s="39">
        <f t="shared" si="37"/>
        <v>109256.59999999999</v>
      </c>
      <c r="S98" s="39"/>
      <c r="T98" s="39">
        <v>124969.82</v>
      </c>
      <c r="U98" s="39">
        <v>15806.3</v>
      </c>
      <c r="V98" s="39">
        <f t="shared" si="38"/>
        <v>109163.52</v>
      </c>
      <c r="W98" s="39"/>
      <c r="X98" s="39"/>
      <c r="Y98" s="7">
        <f t="shared" si="30"/>
        <v>99.925573451439249</v>
      </c>
      <c r="Z98" s="7">
        <f t="shared" si="32"/>
        <v>100</v>
      </c>
      <c r="AA98" s="7">
        <f t="shared" si="31"/>
        <v>99.914806062059426</v>
      </c>
      <c r="AB98" s="7"/>
      <c r="AC98" s="7"/>
    </row>
    <row r="99" spans="1:29" s="42" customFormat="1" ht="37.5" customHeight="1" x14ac:dyDescent="0.25">
      <c r="A99" s="54" t="s">
        <v>590</v>
      </c>
      <c r="B99" s="37" t="s">
        <v>61</v>
      </c>
      <c r="C99" s="38" t="s">
        <v>355</v>
      </c>
      <c r="D99" s="38"/>
      <c r="E99" s="38"/>
      <c r="F99" s="38"/>
      <c r="G99" s="39">
        <v>88258.3</v>
      </c>
      <c r="H99" s="39">
        <v>39756.6</v>
      </c>
      <c r="I99" s="39">
        <v>48501.7</v>
      </c>
      <c r="J99" s="39"/>
      <c r="K99" s="39"/>
      <c r="L99" s="39">
        <v>85173.3</v>
      </c>
      <c r="M99" s="39">
        <v>35912.1</v>
      </c>
      <c r="N99" s="39">
        <f t="shared" si="36"/>
        <v>49261.200000000004</v>
      </c>
      <c r="O99" s="39"/>
      <c r="P99" s="39">
        <v>85047.01</v>
      </c>
      <c r="Q99" s="39">
        <v>35912.1</v>
      </c>
      <c r="R99" s="39">
        <f t="shared" si="37"/>
        <v>49134.909999999996</v>
      </c>
      <c r="S99" s="39"/>
      <c r="T99" s="39">
        <v>81428.39</v>
      </c>
      <c r="U99" s="39">
        <v>35912.1</v>
      </c>
      <c r="V99" s="39">
        <f t="shared" si="38"/>
        <v>45516.29</v>
      </c>
      <c r="W99" s="39"/>
      <c r="X99" s="39"/>
      <c r="Y99" s="7">
        <f t="shared" si="30"/>
        <v>95.603187853470502</v>
      </c>
      <c r="Z99" s="7">
        <f t="shared" si="32"/>
        <v>100</v>
      </c>
      <c r="AA99" s="7">
        <f t="shared" si="31"/>
        <v>92.39785064107248</v>
      </c>
      <c r="AB99" s="7"/>
      <c r="AC99" s="7"/>
    </row>
    <row r="100" spans="1:29" s="42" customFormat="1" ht="44.25" customHeight="1" x14ac:dyDescent="0.25">
      <c r="A100" s="54" t="s">
        <v>591</v>
      </c>
      <c r="B100" s="37" t="s">
        <v>356</v>
      </c>
      <c r="C100" s="38" t="s">
        <v>357</v>
      </c>
      <c r="D100" s="38"/>
      <c r="E100" s="38"/>
      <c r="F100" s="38"/>
      <c r="G100" s="39">
        <v>44028</v>
      </c>
      <c r="H100" s="39" t="s">
        <v>255</v>
      </c>
      <c r="I100" s="39">
        <v>44028</v>
      </c>
      <c r="J100" s="39"/>
      <c r="K100" s="39"/>
      <c r="L100" s="39">
        <v>46260.5</v>
      </c>
      <c r="M100" s="39">
        <v>0</v>
      </c>
      <c r="N100" s="39">
        <f t="shared" si="36"/>
        <v>46260.5</v>
      </c>
      <c r="O100" s="39"/>
      <c r="P100" s="39">
        <v>46256.68</v>
      </c>
      <c r="Q100" s="39">
        <v>0</v>
      </c>
      <c r="R100" s="39">
        <f t="shared" si="37"/>
        <v>46256.68</v>
      </c>
      <c r="S100" s="39"/>
      <c r="T100" s="39">
        <v>44963.28</v>
      </c>
      <c r="U100" s="39">
        <v>0</v>
      </c>
      <c r="V100" s="39">
        <f t="shared" si="38"/>
        <v>44963.28</v>
      </c>
      <c r="W100" s="39"/>
      <c r="X100" s="39"/>
      <c r="Y100" s="7">
        <f t="shared" si="30"/>
        <v>97.195836620875255</v>
      </c>
      <c r="Z100" s="7"/>
      <c r="AA100" s="7">
        <f t="shared" si="31"/>
        <v>97.195836620875255</v>
      </c>
      <c r="AB100" s="7"/>
      <c r="AC100" s="7"/>
    </row>
    <row r="101" spans="1:29" s="42" customFormat="1" ht="44.25" customHeight="1" x14ac:dyDescent="0.25">
      <c r="A101" s="54" t="s">
        <v>592</v>
      </c>
      <c r="B101" s="37" t="s">
        <v>95</v>
      </c>
      <c r="C101" s="38" t="s">
        <v>358</v>
      </c>
      <c r="D101" s="38"/>
      <c r="E101" s="38"/>
      <c r="F101" s="38"/>
      <c r="G101" s="39">
        <v>6750</v>
      </c>
      <c r="H101" s="39" t="s">
        <v>255</v>
      </c>
      <c r="I101" s="39">
        <v>6750</v>
      </c>
      <c r="J101" s="39"/>
      <c r="K101" s="39"/>
      <c r="L101" s="39">
        <v>6750</v>
      </c>
      <c r="M101" s="39">
        <v>0</v>
      </c>
      <c r="N101" s="39">
        <f t="shared" si="36"/>
        <v>6750</v>
      </c>
      <c r="O101" s="39"/>
      <c r="P101" s="39">
        <v>6550</v>
      </c>
      <c r="Q101" s="39">
        <v>0</v>
      </c>
      <c r="R101" s="39">
        <f t="shared" si="37"/>
        <v>6550</v>
      </c>
      <c r="S101" s="39"/>
      <c r="T101" s="39">
        <v>6068.08</v>
      </c>
      <c r="U101" s="39">
        <v>0</v>
      </c>
      <c r="V101" s="39">
        <f t="shared" si="38"/>
        <v>6068.08</v>
      </c>
      <c r="W101" s="39"/>
      <c r="X101" s="39"/>
      <c r="Y101" s="7">
        <f t="shared" si="30"/>
        <v>89.897481481481478</v>
      </c>
      <c r="Z101" s="7"/>
      <c r="AA101" s="7">
        <f t="shared" si="31"/>
        <v>89.897481481481478</v>
      </c>
      <c r="AB101" s="7"/>
      <c r="AC101" s="7"/>
    </row>
    <row r="102" spans="1:29" s="42" customFormat="1" ht="45" customHeight="1" x14ac:dyDescent="0.25">
      <c r="A102" s="54" t="s">
        <v>593</v>
      </c>
      <c r="B102" s="37" t="s">
        <v>96</v>
      </c>
      <c r="C102" s="38" t="s">
        <v>359</v>
      </c>
      <c r="D102" s="38"/>
      <c r="E102" s="38"/>
      <c r="F102" s="38"/>
      <c r="G102" s="39">
        <v>35290.5</v>
      </c>
      <c r="H102" s="39">
        <v>29603</v>
      </c>
      <c r="I102" s="39">
        <v>5687.5</v>
      </c>
      <c r="J102" s="39"/>
      <c r="K102" s="39"/>
      <c r="L102" s="39">
        <v>35290.5</v>
      </c>
      <c r="M102" s="39">
        <v>29603</v>
      </c>
      <c r="N102" s="39">
        <f t="shared" si="36"/>
        <v>5687.5</v>
      </c>
      <c r="O102" s="39"/>
      <c r="P102" s="39">
        <v>34833.22</v>
      </c>
      <c r="Q102" s="39">
        <v>29211.8</v>
      </c>
      <c r="R102" s="39">
        <f t="shared" si="37"/>
        <v>5621.4200000000019</v>
      </c>
      <c r="S102" s="39"/>
      <c r="T102" s="39">
        <v>31750.37</v>
      </c>
      <c r="U102" s="39">
        <v>26574.48</v>
      </c>
      <c r="V102" s="39">
        <f t="shared" si="38"/>
        <v>5175.8899999999994</v>
      </c>
      <c r="W102" s="39"/>
      <c r="X102" s="39"/>
      <c r="Y102" s="7">
        <f t="shared" si="30"/>
        <v>89.968603448520142</v>
      </c>
      <c r="Z102" s="7">
        <f t="shared" si="32"/>
        <v>89.769550383407093</v>
      </c>
      <c r="AA102" s="7">
        <f t="shared" si="31"/>
        <v>91.00465934065933</v>
      </c>
      <c r="AB102" s="7"/>
      <c r="AC102" s="7"/>
    </row>
    <row r="103" spans="1:29" s="42" customFormat="1" ht="46.5" customHeight="1" x14ac:dyDescent="0.25">
      <c r="A103" s="54" t="s">
        <v>594</v>
      </c>
      <c r="B103" s="37" t="s">
        <v>97</v>
      </c>
      <c r="C103" s="38" t="s">
        <v>360</v>
      </c>
      <c r="D103" s="38"/>
      <c r="E103" s="38"/>
      <c r="F103" s="38"/>
      <c r="G103" s="39">
        <v>4100</v>
      </c>
      <c r="H103" s="39" t="s">
        <v>255</v>
      </c>
      <c r="I103" s="39">
        <v>4100</v>
      </c>
      <c r="J103" s="39"/>
      <c r="K103" s="39"/>
      <c r="L103" s="39">
        <v>3969.6</v>
      </c>
      <c r="M103" s="39">
        <v>0</v>
      </c>
      <c r="N103" s="39">
        <f t="shared" si="36"/>
        <v>3969.6</v>
      </c>
      <c r="O103" s="39"/>
      <c r="P103" s="39">
        <v>3969.6</v>
      </c>
      <c r="Q103" s="39">
        <v>0</v>
      </c>
      <c r="R103" s="39">
        <f t="shared" si="37"/>
        <v>3969.6</v>
      </c>
      <c r="S103" s="39"/>
      <c r="T103" s="39">
        <v>3906.88</v>
      </c>
      <c r="U103" s="39">
        <v>0</v>
      </c>
      <c r="V103" s="39">
        <f t="shared" si="38"/>
        <v>3906.88</v>
      </c>
      <c r="W103" s="39"/>
      <c r="X103" s="39"/>
      <c r="Y103" s="7">
        <f t="shared" si="30"/>
        <v>98.419991938734384</v>
      </c>
      <c r="Z103" s="7"/>
      <c r="AA103" s="7">
        <f t="shared" si="31"/>
        <v>98.419991938734384</v>
      </c>
      <c r="AB103" s="7"/>
      <c r="AC103" s="7"/>
    </row>
    <row r="104" spans="1:29" s="42" customFormat="1" ht="47.25" customHeight="1" x14ac:dyDescent="0.25">
      <c r="A104" s="54" t="s">
        <v>595</v>
      </c>
      <c r="B104" s="37" t="s">
        <v>46</v>
      </c>
      <c r="C104" s="38" t="s">
        <v>361</v>
      </c>
      <c r="D104" s="38"/>
      <c r="E104" s="38"/>
      <c r="F104" s="38"/>
      <c r="G104" s="39">
        <v>1416855.8</v>
      </c>
      <c r="H104" s="39">
        <v>5909.2</v>
      </c>
      <c r="I104" s="39">
        <v>1410946.6</v>
      </c>
      <c r="J104" s="39"/>
      <c r="K104" s="39"/>
      <c r="L104" s="39">
        <v>1419451.8</v>
      </c>
      <c r="M104" s="39">
        <v>5909.2</v>
      </c>
      <c r="N104" s="39">
        <f t="shared" si="36"/>
        <v>1413542.6</v>
      </c>
      <c r="O104" s="39"/>
      <c r="P104" s="39">
        <v>1418439.76</v>
      </c>
      <c r="Q104" s="39">
        <v>5909.2</v>
      </c>
      <c r="R104" s="39">
        <f t="shared" si="37"/>
        <v>1412530.56</v>
      </c>
      <c r="S104" s="39"/>
      <c r="T104" s="39">
        <v>1412916.55</v>
      </c>
      <c r="U104" s="39">
        <v>5909.2</v>
      </c>
      <c r="V104" s="39">
        <f t="shared" si="38"/>
        <v>1407007.35</v>
      </c>
      <c r="W104" s="39"/>
      <c r="X104" s="39"/>
      <c r="Y104" s="7">
        <f t="shared" si="30"/>
        <v>99.539593383868336</v>
      </c>
      <c r="Z104" s="7">
        <f t="shared" si="32"/>
        <v>100</v>
      </c>
      <c r="AA104" s="7">
        <f t="shared" si="31"/>
        <v>99.537668691414041</v>
      </c>
      <c r="AB104" s="7"/>
      <c r="AC104" s="7"/>
    </row>
    <row r="105" spans="1:29" s="41" customFormat="1" ht="45" customHeight="1" x14ac:dyDescent="0.25">
      <c r="A105" s="53">
        <v>10</v>
      </c>
      <c r="B105" s="8" t="s">
        <v>98</v>
      </c>
      <c r="C105" s="19" t="s">
        <v>362</v>
      </c>
      <c r="D105" s="19"/>
      <c r="E105" s="19"/>
      <c r="F105" s="19"/>
      <c r="G105" s="44">
        <f t="shared" ref="G105:X105" si="39">SUM(G106:G110)</f>
        <v>349491.9</v>
      </c>
      <c r="H105" s="44">
        <f t="shared" si="39"/>
        <v>337811.9</v>
      </c>
      <c r="I105" s="44">
        <f t="shared" si="39"/>
        <v>11680</v>
      </c>
      <c r="J105" s="44">
        <f t="shared" si="39"/>
        <v>0</v>
      </c>
      <c r="K105" s="44">
        <f t="shared" si="39"/>
        <v>0</v>
      </c>
      <c r="L105" s="44">
        <f t="shared" si="39"/>
        <v>380051.20000000001</v>
      </c>
      <c r="M105" s="44">
        <f t="shared" si="39"/>
        <v>366421.30000000005</v>
      </c>
      <c r="N105" s="44">
        <f t="shared" si="39"/>
        <v>13629.899999999965</v>
      </c>
      <c r="O105" s="44">
        <f t="shared" si="39"/>
        <v>0</v>
      </c>
      <c r="P105" s="44">
        <f t="shared" si="39"/>
        <v>379842.85</v>
      </c>
      <c r="Q105" s="44">
        <f t="shared" si="39"/>
        <v>366420.47</v>
      </c>
      <c r="R105" s="44">
        <f t="shared" si="39"/>
        <v>13422.379999999985</v>
      </c>
      <c r="S105" s="44">
        <f t="shared" si="39"/>
        <v>0</v>
      </c>
      <c r="T105" s="44">
        <f t="shared" si="39"/>
        <v>377570.21</v>
      </c>
      <c r="U105" s="44">
        <f t="shared" si="39"/>
        <v>364320.53</v>
      </c>
      <c r="V105" s="44">
        <f t="shared" si="39"/>
        <v>13249.679999999988</v>
      </c>
      <c r="W105" s="44">
        <f t="shared" si="39"/>
        <v>0</v>
      </c>
      <c r="X105" s="44">
        <f t="shared" si="39"/>
        <v>0</v>
      </c>
      <c r="Y105" s="7">
        <f t="shared" si="30"/>
        <v>99.347195851506328</v>
      </c>
      <c r="Z105" s="7">
        <f t="shared" si="32"/>
        <v>99.426679071331264</v>
      </c>
      <c r="AA105" s="7">
        <f t="shared" si="31"/>
        <v>97.210397728523489</v>
      </c>
      <c r="AB105" s="7"/>
      <c r="AC105" s="7"/>
    </row>
    <row r="106" spans="1:29" s="42" customFormat="1" ht="21.75" customHeight="1" x14ac:dyDescent="0.25">
      <c r="A106" s="54" t="s">
        <v>596</v>
      </c>
      <c r="B106" s="37" t="s">
        <v>99</v>
      </c>
      <c r="C106" s="38" t="s">
        <v>363</v>
      </c>
      <c r="D106" s="38"/>
      <c r="E106" s="38"/>
      <c r="F106" s="38"/>
      <c r="G106" s="39">
        <v>2530.4</v>
      </c>
      <c r="H106" s="39">
        <v>2530.4</v>
      </c>
      <c r="I106" s="39" t="s">
        <v>255</v>
      </c>
      <c r="J106" s="39"/>
      <c r="K106" s="39"/>
      <c r="L106" s="39">
        <v>4730.3999999999996</v>
      </c>
      <c r="M106" s="39">
        <v>2530.4</v>
      </c>
      <c r="N106" s="39">
        <f>L106-M106-O106</f>
        <v>2199.9999999999995</v>
      </c>
      <c r="O106" s="39"/>
      <c r="P106" s="39">
        <v>4724.8999999999996</v>
      </c>
      <c r="Q106" s="39">
        <v>2530.4</v>
      </c>
      <c r="R106" s="39">
        <f>P106-Q106-S106</f>
        <v>2194.4999999999995</v>
      </c>
      <c r="S106" s="39"/>
      <c r="T106" s="39">
        <v>4724.8999999999996</v>
      </c>
      <c r="U106" s="39">
        <v>2530.4</v>
      </c>
      <c r="V106" s="39">
        <f>T106-U106-W106</f>
        <v>2194.4999999999995</v>
      </c>
      <c r="W106" s="39"/>
      <c r="X106" s="39"/>
      <c r="Y106" s="7">
        <f t="shared" si="30"/>
        <v>99.883730762726202</v>
      </c>
      <c r="Z106" s="7">
        <f t="shared" si="32"/>
        <v>100</v>
      </c>
      <c r="AA106" s="7"/>
      <c r="AB106" s="7"/>
      <c r="AC106" s="7"/>
    </row>
    <row r="107" spans="1:29" s="42" customFormat="1" ht="60.75" customHeight="1" x14ac:dyDescent="0.25">
      <c r="A107" s="54" t="s">
        <v>597</v>
      </c>
      <c r="B107" s="37" t="s">
        <v>100</v>
      </c>
      <c r="C107" s="38" t="s">
        <v>364</v>
      </c>
      <c r="D107" s="38"/>
      <c r="E107" s="38"/>
      <c r="F107" s="38"/>
      <c r="G107" s="39">
        <v>3000</v>
      </c>
      <c r="H107" s="39">
        <v>3000</v>
      </c>
      <c r="I107" s="39" t="s">
        <v>255</v>
      </c>
      <c r="J107" s="39"/>
      <c r="K107" s="39"/>
      <c r="L107" s="39">
        <v>2999.8</v>
      </c>
      <c r="M107" s="39">
        <v>2999.8</v>
      </c>
      <c r="N107" s="39">
        <f>M107-L107-O107</f>
        <v>0</v>
      </c>
      <c r="O107" s="39"/>
      <c r="P107" s="39">
        <v>2999.77</v>
      </c>
      <c r="Q107" s="39">
        <v>2999.77</v>
      </c>
      <c r="R107" s="39">
        <f>Q107-P107-S107</f>
        <v>0</v>
      </c>
      <c r="S107" s="39"/>
      <c r="T107" s="39">
        <v>899.93</v>
      </c>
      <c r="U107" s="39">
        <v>899.93</v>
      </c>
      <c r="V107" s="39">
        <f>U107-T107-W107</f>
        <v>0</v>
      </c>
      <c r="W107" s="39"/>
      <c r="X107" s="39"/>
      <c r="Y107" s="7">
        <f t="shared" si="30"/>
        <v>29.999666644442961</v>
      </c>
      <c r="Z107" s="7">
        <f t="shared" si="32"/>
        <v>29.999666644442961</v>
      </c>
      <c r="AA107" s="7"/>
      <c r="AB107" s="7"/>
      <c r="AC107" s="7"/>
    </row>
    <row r="108" spans="1:29" s="42" customFormat="1" ht="47.25" customHeight="1" x14ac:dyDescent="0.25">
      <c r="A108" s="54" t="s">
        <v>598</v>
      </c>
      <c r="B108" s="37" t="s">
        <v>101</v>
      </c>
      <c r="C108" s="38" t="s">
        <v>365</v>
      </c>
      <c r="D108" s="38"/>
      <c r="E108" s="38"/>
      <c r="F108" s="38"/>
      <c r="G108" s="39">
        <v>271272.59999999998</v>
      </c>
      <c r="H108" s="39">
        <v>261744.7</v>
      </c>
      <c r="I108" s="39">
        <v>9527.9</v>
      </c>
      <c r="J108" s="39"/>
      <c r="K108" s="39"/>
      <c r="L108" s="39">
        <v>298148.3</v>
      </c>
      <c r="M108" s="39">
        <v>290354.40000000002</v>
      </c>
      <c r="N108" s="39">
        <f>L108-M108-O108</f>
        <v>7793.8999999999651</v>
      </c>
      <c r="O108" s="39"/>
      <c r="P108" s="39">
        <v>297971.57</v>
      </c>
      <c r="Q108" s="39">
        <v>290354.40000000002</v>
      </c>
      <c r="R108" s="39">
        <f>P108-Q108-S108</f>
        <v>7617.1699999999837</v>
      </c>
      <c r="S108" s="39"/>
      <c r="T108" s="39">
        <v>297971.57</v>
      </c>
      <c r="U108" s="39">
        <v>290354.40000000002</v>
      </c>
      <c r="V108" s="39">
        <f>T108-U108-W108</f>
        <v>7617.1699999999837</v>
      </c>
      <c r="W108" s="39"/>
      <c r="X108" s="39"/>
      <c r="Y108" s="7">
        <f t="shared" si="30"/>
        <v>99.940724129569091</v>
      </c>
      <c r="Z108" s="7">
        <f t="shared" si="32"/>
        <v>100</v>
      </c>
      <c r="AA108" s="7">
        <f t="shared" si="31"/>
        <v>97.732457434660674</v>
      </c>
      <c r="AB108" s="7"/>
      <c r="AC108" s="7"/>
    </row>
    <row r="109" spans="1:29" s="42" customFormat="1" ht="43.5" customHeight="1" x14ac:dyDescent="0.25">
      <c r="A109" s="54" t="s">
        <v>599</v>
      </c>
      <c r="B109" s="37" t="s">
        <v>102</v>
      </c>
      <c r="C109" s="38" t="s">
        <v>366</v>
      </c>
      <c r="D109" s="38"/>
      <c r="E109" s="38"/>
      <c r="F109" s="38"/>
      <c r="G109" s="39">
        <v>71425.899999999994</v>
      </c>
      <c r="H109" s="39">
        <v>70536.800000000003</v>
      </c>
      <c r="I109" s="39">
        <v>889.1</v>
      </c>
      <c r="J109" s="39"/>
      <c r="K109" s="39"/>
      <c r="L109" s="39">
        <v>72759.7</v>
      </c>
      <c r="M109" s="39">
        <v>70536.7</v>
      </c>
      <c r="N109" s="39">
        <f>L109-M109-O109</f>
        <v>2223</v>
      </c>
      <c r="O109" s="39"/>
      <c r="P109" s="39">
        <v>72758.62</v>
      </c>
      <c r="Q109" s="39">
        <v>70535.899999999994</v>
      </c>
      <c r="R109" s="39">
        <f>P109-Q109-S109</f>
        <v>2222.7200000000012</v>
      </c>
      <c r="S109" s="39"/>
      <c r="T109" s="39">
        <v>72585.820000000007</v>
      </c>
      <c r="U109" s="39">
        <v>70535.8</v>
      </c>
      <c r="V109" s="39">
        <f>T109-U109-W109</f>
        <v>2050.0200000000041</v>
      </c>
      <c r="W109" s="39"/>
      <c r="X109" s="39"/>
      <c r="Y109" s="7">
        <f t="shared" si="30"/>
        <v>99.7610215545144</v>
      </c>
      <c r="Z109" s="7">
        <f t="shared" si="32"/>
        <v>99.998724068463659</v>
      </c>
      <c r="AA109" s="7">
        <f t="shared" si="31"/>
        <v>92.218623481781563</v>
      </c>
      <c r="AB109" s="7"/>
      <c r="AC109" s="7"/>
    </row>
    <row r="110" spans="1:29" s="42" customFormat="1" ht="42.75" customHeight="1" x14ac:dyDescent="0.25">
      <c r="A110" s="54" t="s">
        <v>600</v>
      </c>
      <c r="B110" s="37" t="s">
        <v>103</v>
      </c>
      <c r="C110" s="38" t="s">
        <v>367</v>
      </c>
      <c r="D110" s="38"/>
      <c r="E110" s="38"/>
      <c r="F110" s="38"/>
      <c r="G110" s="39">
        <v>1263</v>
      </c>
      <c r="H110" s="39" t="s">
        <v>255</v>
      </c>
      <c r="I110" s="39">
        <v>1263</v>
      </c>
      <c r="J110" s="39"/>
      <c r="K110" s="39"/>
      <c r="L110" s="39">
        <v>1413</v>
      </c>
      <c r="M110" s="39">
        <v>0</v>
      </c>
      <c r="N110" s="39">
        <f>L110-M110-O110</f>
        <v>1413</v>
      </c>
      <c r="O110" s="39"/>
      <c r="P110" s="39">
        <v>1387.99</v>
      </c>
      <c r="Q110" s="39">
        <v>0</v>
      </c>
      <c r="R110" s="39">
        <f>P110-Q110-S110</f>
        <v>1387.99</v>
      </c>
      <c r="S110" s="39"/>
      <c r="T110" s="39">
        <v>1387.99</v>
      </c>
      <c r="U110" s="39">
        <v>0</v>
      </c>
      <c r="V110" s="39">
        <f>T110-U110-W110</f>
        <v>1387.99</v>
      </c>
      <c r="W110" s="39"/>
      <c r="X110" s="39"/>
      <c r="Y110" s="7">
        <f t="shared" si="30"/>
        <v>98.230007077140826</v>
      </c>
      <c r="Z110" s="7"/>
      <c r="AA110" s="7">
        <f t="shared" si="31"/>
        <v>98.230007077140826</v>
      </c>
      <c r="AB110" s="7"/>
      <c r="AC110" s="7"/>
    </row>
    <row r="111" spans="1:29" s="6" customFormat="1" ht="43.5" customHeight="1" x14ac:dyDescent="0.25">
      <c r="A111" s="53">
        <v>11</v>
      </c>
      <c r="B111" s="8" t="s">
        <v>104</v>
      </c>
      <c r="C111" s="19" t="s">
        <v>368</v>
      </c>
      <c r="D111" s="19"/>
      <c r="E111" s="19"/>
      <c r="F111" s="19"/>
      <c r="G111" s="15">
        <f>SUM(G112:G121)</f>
        <v>4553599.2</v>
      </c>
      <c r="H111" s="15">
        <v>865523.9</v>
      </c>
      <c r="I111" s="15">
        <f t="shared" ref="I111:X111" si="40">SUM(I112:I121)</f>
        <v>3651550.7</v>
      </c>
      <c r="J111" s="15">
        <f t="shared" si="40"/>
        <v>0</v>
      </c>
      <c r="K111" s="15">
        <f t="shared" si="40"/>
        <v>0</v>
      </c>
      <c r="L111" s="15">
        <f t="shared" si="40"/>
        <v>4451518.3000000007</v>
      </c>
      <c r="M111" s="15">
        <f t="shared" si="40"/>
        <v>902048.2</v>
      </c>
      <c r="N111" s="15">
        <f t="shared" si="40"/>
        <v>3549470.1000000006</v>
      </c>
      <c r="O111" s="15">
        <f t="shared" si="40"/>
        <v>0</v>
      </c>
      <c r="P111" s="15">
        <f t="shared" si="40"/>
        <v>4538664.03</v>
      </c>
      <c r="Q111" s="15">
        <f t="shared" si="40"/>
        <v>902048.1</v>
      </c>
      <c r="R111" s="15">
        <f t="shared" si="40"/>
        <v>3636615.9300000006</v>
      </c>
      <c r="S111" s="15">
        <f t="shared" si="40"/>
        <v>0</v>
      </c>
      <c r="T111" s="15">
        <f t="shared" si="40"/>
        <v>4273962.3199999994</v>
      </c>
      <c r="U111" s="15">
        <f t="shared" si="40"/>
        <v>902048.1</v>
      </c>
      <c r="V111" s="15">
        <f t="shared" si="40"/>
        <v>3371914.2199999997</v>
      </c>
      <c r="W111" s="15">
        <f t="shared" si="40"/>
        <v>0</v>
      </c>
      <c r="X111" s="15">
        <f t="shared" si="40"/>
        <v>0</v>
      </c>
      <c r="Y111" s="7">
        <f t="shared" si="30"/>
        <v>96.01133887285151</v>
      </c>
      <c r="Z111" s="7">
        <f t="shared" si="32"/>
        <v>99.999988914117893</v>
      </c>
      <c r="AA111" s="7">
        <f t="shared" si="31"/>
        <v>94.997679231049133</v>
      </c>
      <c r="AB111" s="7"/>
      <c r="AC111" s="7"/>
    </row>
    <row r="112" spans="1:29" s="40" customFormat="1" ht="33" customHeight="1" x14ac:dyDescent="0.25">
      <c r="A112" s="54" t="s">
        <v>601</v>
      </c>
      <c r="B112" s="37" t="s">
        <v>105</v>
      </c>
      <c r="C112" s="38" t="s">
        <v>369</v>
      </c>
      <c r="D112" s="38"/>
      <c r="E112" s="38"/>
      <c r="F112" s="38"/>
      <c r="G112" s="39">
        <v>288679.8</v>
      </c>
      <c r="H112" s="39" t="s">
        <v>255</v>
      </c>
      <c r="I112" s="39">
        <v>288679.8</v>
      </c>
      <c r="J112" s="39"/>
      <c r="K112" s="39"/>
      <c r="L112" s="39">
        <v>188679.8</v>
      </c>
      <c r="M112" s="39">
        <v>0</v>
      </c>
      <c r="N112" s="39">
        <f t="shared" ref="N112:N121" si="41">L112-M112-O112</f>
        <v>188679.8</v>
      </c>
      <c r="O112" s="39"/>
      <c r="P112" s="39">
        <v>278679.75</v>
      </c>
      <c r="Q112" s="39">
        <v>0</v>
      </c>
      <c r="R112" s="39">
        <f t="shared" ref="R112:R121" si="42">P112-Q112-S112</f>
        <v>278679.75</v>
      </c>
      <c r="S112" s="39"/>
      <c r="T112" s="39">
        <v>23349.71</v>
      </c>
      <c r="U112" s="39">
        <v>0</v>
      </c>
      <c r="V112" s="39">
        <f t="shared" ref="V112:V121" si="43">T112-U112-W112</f>
        <v>23349.71</v>
      </c>
      <c r="W112" s="39"/>
      <c r="X112" s="39"/>
      <c r="Y112" s="7">
        <f t="shared" si="30"/>
        <v>12.375309916588845</v>
      </c>
      <c r="Z112" s="7"/>
      <c r="AA112" s="7">
        <f t="shared" si="31"/>
        <v>12.375309916588845</v>
      </c>
      <c r="AB112" s="7"/>
      <c r="AC112" s="7"/>
    </row>
    <row r="113" spans="1:29" s="40" customFormat="1" ht="59.25" customHeight="1" x14ac:dyDescent="0.25">
      <c r="A113" s="54" t="s">
        <v>602</v>
      </c>
      <c r="B113" s="37" t="s">
        <v>106</v>
      </c>
      <c r="C113" s="38" t="s">
        <v>370</v>
      </c>
      <c r="D113" s="38"/>
      <c r="E113" s="38"/>
      <c r="F113" s="38"/>
      <c r="G113" s="39">
        <v>1026382</v>
      </c>
      <c r="H113" s="39">
        <v>820988.2</v>
      </c>
      <c r="I113" s="39">
        <v>205393.8</v>
      </c>
      <c r="J113" s="39"/>
      <c r="K113" s="39"/>
      <c r="L113" s="39">
        <v>1026382</v>
      </c>
      <c r="M113" s="39">
        <v>820988.2</v>
      </c>
      <c r="N113" s="39">
        <f t="shared" si="41"/>
        <v>205393.80000000005</v>
      </c>
      <c r="O113" s="39"/>
      <c r="P113" s="39">
        <v>1026381.78</v>
      </c>
      <c r="Q113" s="39">
        <v>820988.1</v>
      </c>
      <c r="R113" s="39">
        <f t="shared" si="42"/>
        <v>205393.68000000005</v>
      </c>
      <c r="S113" s="39"/>
      <c r="T113" s="39">
        <v>1026381.78</v>
      </c>
      <c r="U113" s="39">
        <v>820988.1</v>
      </c>
      <c r="V113" s="39">
        <f t="shared" si="43"/>
        <v>205393.68000000005</v>
      </c>
      <c r="W113" s="39"/>
      <c r="X113" s="39"/>
      <c r="Y113" s="7">
        <f t="shared" si="30"/>
        <v>99.999978565485364</v>
      </c>
      <c r="Z113" s="7">
        <f t="shared" si="32"/>
        <v>99.999987819556964</v>
      </c>
      <c r="AA113" s="7">
        <f t="shared" si="31"/>
        <v>99.999941575646389</v>
      </c>
      <c r="AB113" s="7"/>
      <c r="AC113" s="7"/>
    </row>
    <row r="114" spans="1:29" s="40" customFormat="1" ht="39.75" customHeight="1" x14ac:dyDescent="0.25">
      <c r="A114" s="54" t="s">
        <v>603</v>
      </c>
      <c r="B114" s="37" t="s">
        <v>107</v>
      </c>
      <c r="C114" s="38" t="s">
        <v>371</v>
      </c>
      <c r="D114" s="38"/>
      <c r="E114" s="38"/>
      <c r="F114" s="38"/>
      <c r="G114" s="39">
        <v>153229.6</v>
      </c>
      <c r="H114" s="39">
        <v>81060.3</v>
      </c>
      <c r="I114" s="39">
        <v>72169.3</v>
      </c>
      <c r="J114" s="39"/>
      <c r="K114" s="39"/>
      <c r="L114" s="39">
        <v>151609</v>
      </c>
      <c r="M114" s="39">
        <v>81060</v>
      </c>
      <c r="N114" s="39">
        <f t="shared" si="41"/>
        <v>70549</v>
      </c>
      <c r="O114" s="39"/>
      <c r="P114" s="39">
        <v>151608.84</v>
      </c>
      <c r="Q114" s="39">
        <v>81060</v>
      </c>
      <c r="R114" s="39">
        <f t="shared" si="42"/>
        <v>70548.84</v>
      </c>
      <c r="S114" s="39"/>
      <c r="T114" s="39">
        <v>151485.67000000001</v>
      </c>
      <c r="U114" s="39">
        <v>81060</v>
      </c>
      <c r="V114" s="39">
        <f t="shared" si="43"/>
        <v>70425.670000000013</v>
      </c>
      <c r="W114" s="39"/>
      <c r="X114" s="39"/>
      <c r="Y114" s="7">
        <f t="shared" si="30"/>
        <v>99.918652586587882</v>
      </c>
      <c r="Z114" s="7">
        <f t="shared" si="32"/>
        <v>100</v>
      </c>
      <c r="AA114" s="7">
        <f t="shared" si="31"/>
        <v>99.825185332180482</v>
      </c>
      <c r="AB114" s="7"/>
      <c r="AC114" s="7"/>
    </row>
    <row r="115" spans="1:29" s="40" customFormat="1" ht="43.5" customHeight="1" x14ac:dyDescent="0.25">
      <c r="A115" s="54" t="s">
        <v>604</v>
      </c>
      <c r="B115" s="37" t="s">
        <v>372</v>
      </c>
      <c r="C115" s="38" t="s">
        <v>373</v>
      </c>
      <c r="D115" s="38"/>
      <c r="E115" s="38"/>
      <c r="F115" s="38"/>
      <c r="G115" s="39">
        <v>1325593.3</v>
      </c>
      <c r="H115" s="39" t="s">
        <v>255</v>
      </c>
      <c r="I115" s="39">
        <v>1325593.3</v>
      </c>
      <c r="J115" s="39"/>
      <c r="K115" s="39"/>
      <c r="L115" s="39">
        <v>1323950.3999999999</v>
      </c>
      <c r="M115" s="39">
        <v>0</v>
      </c>
      <c r="N115" s="39">
        <f t="shared" si="41"/>
        <v>1323950.3999999999</v>
      </c>
      <c r="O115" s="39"/>
      <c r="P115" s="39">
        <v>1323594.8600000001</v>
      </c>
      <c r="Q115" s="39">
        <v>0</v>
      </c>
      <c r="R115" s="39">
        <f t="shared" si="42"/>
        <v>1323594.8600000001</v>
      </c>
      <c r="S115" s="39"/>
      <c r="T115" s="39">
        <v>1320529.4099999999</v>
      </c>
      <c r="U115" s="39">
        <v>0</v>
      </c>
      <c r="V115" s="39">
        <f t="shared" si="43"/>
        <v>1320529.4099999999</v>
      </c>
      <c r="W115" s="39"/>
      <c r="X115" s="39"/>
      <c r="Y115" s="7">
        <f t="shared" si="30"/>
        <v>99.741607389521548</v>
      </c>
      <c r="Z115" s="7"/>
      <c r="AA115" s="7">
        <f t="shared" si="31"/>
        <v>99.741607389521548</v>
      </c>
      <c r="AB115" s="7"/>
      <c r="AC115" s="7"/>
    </row>
    <row r="116" spans="1:29" s="40" customFormat="1" ht="33" customHeight="1" x14ac:dyDescent="0.25">
      <c r="A116" s="54" t="s">
        <v>605</v>
      </c>
      <c r="B116" s="37" t="s">
        <v>108</v>
      </c>
      <c r="C116" s="38" t="s">
        <v>374</v>
      </c>
      <c r="D116" s="38"/>
      <c r="E116" s="38"/>
      <c r="F116" s="38"/>
      <c r="G116" s="39">
        <v>195011</v>
      </c>
      <c r="H116" s="39" t="s">
        <v>255</v>
      </c>
      <c r="I116" s="39">
        <v>195011</v>
      </c>
      <c r="J116" s="39"/>
      <c r="K116" s="39"/>
      <c r="L116" s="39">
        <v>195011</v>
      </c>
      <c r="M116" s="39">
        <v>0</v>
      </c>
      <c r="N116" s="39">
        <f>L116-M116-O116</f>
        <v>195011</v>
      </c>
      <c r="O116" s="39"/>
      <c r="P116" s="39">
        <v>195011</v>
      </c>
      <c r="Q116" s="39">
        <v>0</v>
      </c>
      <c r="R116" s="39">
        <f>P116-Q116-S116</f>
        <v>195011</v>
      </c>
      <c r="S116" s="39"/>
      <c r="T116" s="39">
        <v>195011</v>
      </c>
      <c r="U116" s="39">
        <v>0</v>
      </c>
      <c r="V116" s="39">
        <f>T116-U116-W116</f>
        <v>195011</v>
      </c>
      <c r="W116" s="39"/>
      <c r="X116" s="39"/>
      <c r="Y116" s="7">
        <f t="shared" si="30"/>
        <v>100</v>
      </c>
      <c r="Z116" s="7"/>
      <c r="AA116" s="7">
        <f t="shared" si="31"/>
        <v>100</v>
      </c>
      <c r="AB116" s="7"/>
      <c r="AC116" s="7"/>
    </row>
    <row r="117" spans="1:29" s="40" customFormat="1" ht="75.75" customHeight="1" x14ac:dyDescent="0.25">
      <c r="A117" s="54" t="s">
        <v>606</v>
      </c>
      <c r="B117" s="37" t="s">
        <v>375</v>
      </c>
      <c r="C117" s="38" t="s">
        <v>376</v>
      </c>
      <c r="D117" s="38"/>
      <c r="E117" s="38"/>
      <c r="F117" s="38"/>
      <c r="G117" s="39">
        <v>153271.20000000001</v>
      </c>
      <c r="H117" s="39" t="s">
        <v>255</v>
      </c>
      <c r="I117" s="39">
        <v>153271.20000000001</v>
      </c>
      <c r="J117" s="39"/>
      <c r="K117" s="39"/>
      <c r="L117" s="39">
        <v>159881.20000000001</v>
      </c>
      <c r="M117" s="39">
        <v>0</v>
      </c>
      <c r="N117" s="39">
        <f t="shared" si="41"/>
        <v>159881.20000000001</v>
      </c>
      <c r="O117" s="39"/>
      <c r="P117" s="39">
        <v>159881.17000000001</v>
      </c>
      <c r="Q117" s="39">
        <v>0</v>
      </c>
      <c r="R117" s="39">
        <f t="shared" si="42"/>
        <v>159881.17000000001</v>
      </c>
      <c r="S117" s="39"/>
      <c r="T117" s="39">
        <v>159881.17000000001</v>
      </c>
      <c r="U117" s="39">
        <v>0</v>
      </c>
      <c r="V117" s="39">
        <f t="shared" si="43"/>
        <v>159881.17000000001</v>
      </c>
      <c r="W117" s="39"/>
      <c r="X117" s="39"/>
      <c r="Y117" s="7">
        <f t="shared" si="30"/>
        <v>99.999981236067782</v>
      </c>
      <c r="Z117" s="7"/>
      <c r="AA117" s="7">
        <f t="shared" si="31"/>
        <v>99.999981236067782</v>
      </c>
      <c r="AB117" s="7"/>
      <c r="AC117" s="7"/>
    </row>
    <row r="118" spans="1:29" s="40" customFormat="1" ht="105" customHeight="1" x14ac:dyDescent="0.25">
      <c r="A118" s="54" t="s">
        <v>607</v>
      </c>
      <c r="B118" s="37" t="s">
        <v>109</v>
      </c>
      <c r="C118" s="38" t="s">
        <v>377</v>
      </c>
      <c r="D118" s="38"/>
      <c r="E118" s="38"/>
      <c r="F118" s="38"/>
      <c r="G118" s="39">
        <v>555760.4</v>
      </c>
      <c r="H118" s="39" t="s">
        <v>255</v>
      </c>
      <c r="I118" s="39">
        <v>555760.4</v>
      </c>
      <c r="J118" s="39"/>
      <c r="K118" s="39"/>
      <c r="L118" s="39">
        <v>552809.69999999995</v>
      </c>
      <c r="M118" s="39">
        <v>0</v>
      </c>
      <c r="N118" s="39">
        <f t="shared" si="41"/>
        <v>552809.69999999995</v>
      </c>
      <c r="O118" s="39"/>
      <c r="P118" s="39">
        <v>550729.01</v>
      </c>
      <c r="Q118" s="39">
        <v>0</v>
      </c>
      <c r="R118" s="39">
        <f t="shared" si="42"/>
        <v>550729.01</v>
      </c>
      <c r="S118" s="39"/>
      <c r="T118" s="39">
        <v>546522.75</v>
      </c>
      <c r="U118" s="39">
        <v>0</v>
      </c>
      <c r="V118" s="39">
        <f t="shared" si="43"/>
        <v>546522.75</v>
      </c>
      <c r="W118" s="39"/>
      <c r="X118" s="39"/>
      <c r="Y118" s="7">
        <f t="shared" si="30"/>
        <v>98.862727987587775</v>
      </c>
      <c r="Z118" s="7"/>
      <c r="AA118" s="7">
        <f t="shared" si="31"/>
        <v>98.862727987587775</v>
      </c>
      <c r="AB118" s="7"/>
      <c r="AC118" s="7"/>
    </row>
    <row r="119" spans="1:29" s="40" customFormat="1" ht="61.5" customHeight="1" x14ac:dyDescent="0.25">
      <c r="A119" s="54" t="s">
        <v>608</v>
      </c>
      <c r="B119" s="37" t="s">
        <v>378</v>
      </c>
      <c r="C119" s="38" t="s">
        <v>379</v>
      </c>
      <c r="D119" s="38"/>
      <c r="E119" s="38"/>
      <c r="F119" s="38"/>
      <c r="G119" s="39">
        <v>242825.5</v>
      </c>
      <c r="H119" s="39" t="s">
        <v>255</v>
      </c>
      <c r="I119" s="39">
        <v>242825.5</v>
      </c>
      <c r="J119" s="39"/>
      <c r="K119" s="39"/>
      <c r="L119" s="39">
        <v>242825.5</v>
      </c>
      <c r="M119" s="39">
        <v>0</v>
      </c>
      <c r="N119" s="39">
        <f t="shared" si="41"/>
        <v>242825.5</v>
      </c>
      <c r="O119" s="39"/>
      <c r="P119" s="39">
        <v>242825.46</v>
      </c>
      <c r="Q119" s="39">
        <v>0</v>
      </c>
      <c r="R119" s="39">
        <f t="shared" si="42"/>
        <v>242825.46</v>
      </c>
      <c r="S119" s="39"/>
      <c r="T119" s="39">
        <v>242825.46</v>
      </c>
      <c r="U119" s="39">
        <v>0</v>
      </c>
      <c r="V119" s="39">
        <f t="shared" si="43"/>
        <v>242825.46</v>
      </c>
      <c r="W119" s="39"/>
      <c r="X119" s="39"/>
      <c r="Y119" s="7">
        <f t="shared" si="30"/>
        <v>99.999983527265456</v>
      </c>
      <c r="Z119" s="7"/>
      <c r="AA119" s="7">
        <f t="shared" si="31"/>
        <v>99.999983527265456</v>
      </c>
      <c r="AB119" s="7"/>
      <c r="AC119" s="7"/>
    </row>
    <row r="120" spans="1:29" s="40" customFormat="1" ht="63.75" customHeight="1" x14ac:dyDescent="0.25">
      <c r="A120" s="54" t="s">
        <v>609</v>
      </c>
      <c r="B120" s="37" t="s">
        <v>110</v>
      </c>
      <c r="C120" s="38" t="s">
        <v>380</v>
      </c>
      <c r="D120" s="38"/>
      <c r="E120" s="38"/>
      <c r="F120" s="38"/>
      <c r="G120" s="39">
        <v>24632</v>
      </c>
      <c r="H120" s="39" t="s">
        <v>255</v>
      </c>
      <c r="I120" s="39">
        <v>24632</v>
      </c>
      <c r="J120" s="39"/>
      <c r="K120" s="39"/>
      <c r="L120" s="39">
        <v>24632</v>
      </c>
      <c r="M120" s="39">
        <v>0</v>
      </c>
      <c r="N120" s="39">
        <f t="shared" si="41"/>
        <v>24632</v>
      </c>
      <c r="O120" s="39"/>
      <c r="P120" s="39">
        <v>24609.42</v>
      </c>
      <c r="Q120" s="39">
        <v>0</v>
      </c>
      <c r="R120" s="39">
        <f t="shared" si="42"/>
        <v>24609.42</v>
      </c>
      <c r="S120" s="39"/>
      <c r="T120" s="39">
        <v>24609.42</v>
      </c>
      <c r="U120" s="39">
        <v>0</v>
      </c>
      <c r="V120" s="39">
        <f t="shared" si="43"/>
        <v>24609.42</v>
      </c>
      <c r="W120" s="39"/>
      <c r="X120" s="39"/>
      <c r="Y120" s="7">
        <f t="shared" si="30"/>
        <v>99.908330626826881</v>
      </c>
      <c r="Z120" s="7"/>
      <c r="AA120" s="7">
        <f t="shared" si="31"/>
        <v>99.908330626826881</v>
      </c>
      <c r="AB120" s="7"/>
      <c r="AC120" s="7"/>
    </row>
    <row r="121" spans="1:29" s="40" customFormat="1" ht="63" customHeight="1" x14ac:dyDescent="0.25">
      <c r="A121" s="54" t="s">
        <v>610</v>
      </c>
      <c r="B121" s="37" t="s">
        <v>46</v>
      </c>
      <c r="C121" s="38" t="s">
        <v>381</v>
      </c>
      <c r="D121" s="38"/>
      <c r="E121" s="38"/>
      <c r="F121" s="38"/>
      <c r="G121" s="39">
        <v>588214.4</v>
      </c>
      <c r="H121" s="39" t="s">
        <v>255</v>
      </c>
      <c r="I121" s="39">
        <v>588214.4</v>
      </c>
      <c r="J121" s="39"/>
      <c r="K121" s="39"/>
      <c r="L121" s="39">
        <v>585737.69999999995</v>
      </c>
      <c r="M121" s="39">
        <v>0</v>
      </c>
      <c r="N121" s="39">
        <f t="shared" si="41"/>
        <v>585737.69999999995</v>
      </c>
      <c r="O121" s="39"/>
      <c r="P121" s="39">
        <v>585342.74</v>
      </c>
      <c r="Q121" s="39">
        <v>0</v>
      </c>
      <c r="R121" s="39">
        <f t="shared" si="42"/>
        <v>585342.74</v>
      </c>
      <c r="S121" s="39"/>
      <c r="T121" s="39">
        <v>583365.94999999995</v>
      </c>
      <c r="U121" s="39">
        <v>0</v>
      </c>
      <c r="V121" s="39">
        <f t="shared" si="43"/>
        <v>583365.94999999995</v>
      </c>
      <c r="W121" s="39"/>
      <c r="X121" s="39"/>
      <c r="Y121" s="7">
        <f t="shared" si="30"/>
        <v>99.595083259964312</v>
      </c>
      <c r="Z121" s="7"/>
      <c r="AA121" s="7">
        <f t="shared" si="31"/>
        <v>99.595083259964312</v>
      </c>
      <c r="AB121" s="7"/>
      <c r="AC121" s="7"/>
    </row>
    <row r="122" spans="1:29" s="41" customFormat="1" ht="57.75" x14ac:dyDescent="0.25">
      <c r="A122" s="53">
        <v>12</v>
      </c>
      <c r="B122" s="8" t="s">
        <v>111</v>
      </c>
      <c r="C122" s="46" t="s">
        <v>382</v>
      </c>
      <c r="D122" s="46"/>
      <c r="E122" s="46"/>
      <c r="F122" s="46"/>
      <c r="G122" s="47">
        <f>SUM(G123:G128)</f>
        <v>5810653.5</v>
      </c>
      <c r="H122" s="47">
        <f t="shared" ref="H122:V122" si="44">SUM(H123:H128)</f>
        <v>0</v>
      </c>
      <c r="I122" s="47">
        <f t="shared" si="44"/>
        <v>5810653.5</v>
      </c>
      <c r="J122" s="47">
        <f t="shared" si="44"/>
        <v>0</v>
      </c>
      <c r="K122" s="47">
        <f t="shared" si="44"/>
        <v>0</v>
      </c>
      <c r="L122" s="47">
        <f t="shared" si="44"/>
        <v>5810653.5</v>
      </c>
      <c r="M122" s="47">
        <f t="shared" si="44"/>
        <v>0</v>
      </c>
      <c r="N122" s="47">
        <f t="shared" si="44"/>
        <v>5810653.5</v>
      </c>
      <c r="O122" s="47">
        <f t="shared" si="44"/>
        <v>0</v>
      </c>
      <c r="P122" s="47">
        <f t="shared" si="44"/>
        <v>5770738.0199999996</v>
      </c>
      <c r="Q122" s="47">
        <f t="shared" si="44"/>
        <v>0</v>
      </c>
      <c r="R122" s="47">
        <f t="shared" si="44"/>
        <v>5770738.0199999996</v>
      </c>
      <c r="S122" s="47">
        <f t="shared" si="44"/>
        <v>0</v>
      </c>
      <c r="T122" s="47">
        <f t="shared" si="44"/>
        <v>5768638.3799999999</v>
      </c>
      <c r="U122" s="47">
        <f t="shared" si="44"/>
        <v>0</v>
      </c>
      <c r="V122" s="47">
        <f t="shared" si="44"/>
        <v>5768638.3799999999</v>
      </c>
      <c r="W122" s="47">
        <f t="shared" ref="W122:X122" si="45">SUM(W124:W128)</f>
        <v>0</v>
      </c>
      <c r="X122" s="47">
        <f t="shared" si="45"/>
        <v>0</v>
      </c>
      <c r="Y122" s="7">
        <f t="shared" si="30"/>
        <v>99.276929522643186</v>
      </c>
      <c r="Z122" s="7"/>
      <c r="AA122" s="7">
        <f t="shared" si="31"/>
        <v>99.276929522643186</v>
      </c>
      <c r="AB122" s="7"/>
      <c r="AC122" s="7"/>
    </row>
    <row r="123" spans="1:29" s="42" customFormat="1" ht="45.75" customHeight="1" x14ac:dyDescent="0.25">
      <c r="A123" s="54" t="s">
        <v>611</v>
      </c>
      <c r="B123" s="37" t="s">
        <v>383</v>
      </c>
      <c r="C123" s="38" t="s">
        <v>384</v>
      </c>
      <c r="D123" s="38"/>
      <c r="E123" s="38"/>
      <c r="F123" s="38"/>
      <c r="G123" s="39">
        <v>201</v>
      </c>
      <c r="H123" s="39" t="s">
        <v>255</v>
      </c>
      <c r="I123" s="39">
        <v>201</v>
      </c>
      <c r="J123" s="39"/>
      <c r="K123" s="39"/>
      <c r="L123" s="39">
        <v>201</v>
      </c>
      <c r="M123" s="39">
        <v>0</v>
      </c>
      <c r="N123" s="39">
        <f t="shared" ref="N123:N128" si="46">L123-M123-O123</f>
        <v>201</v>
      </c>
      <c r="O123" s="39"/>
      <c r="P123" s="39">
        <v>201</v>
      </c>
      <c r="Q123" s="39">
        <v>0</v>
      </c>
      <c r="R123" s="39">
        <f t="shared" ref="R123:R128" si="47">P123-Q123-S123</f>
        <v>201</v>
      </c>
      <c r="S123" s="39"/>
      <c r="T123" s="39">
        <v>201</v>
      </c>
      <c r="U123" s="39">
        <v>0</v>
      </c>
      <c r="V123" s="39">
        <f t="shared" ref="V123:V128" si="48">T123-U123-W123</f>
        <v>201</v>
      </c>
      <c r="W123" s="39"/>
      <c r="X123" s="39"/>
      <c r="Y123" s="7">
        <f>T123/(L123+K123)%</f>
        <v>100.00000000000001</v>
      </c>
      <c r="Z123" s="7"/>
      <c r="AA123" s="7">
        <f>V123/N123%</f>
        <v>100.00000000000001</v>
      </c>
      <c r="AB123" s="7"/>
      <c r="AC123" s="7"/>
    </row>
    <row r="124" spans="1:29" s="42" customFormat="1" ht="75" x14ac:dyDescent="0.25">
      <c r="A124" s="54" t="s">
        <v>612</v>
      </c>
      <c r="B124" s="37" t="s">
        <v>112</v>
      </c>
      <c r="C124" s="38" t="s">
        <v>385</v>
      </c>
      <c r="D124" s="38"/>
      <c r="E124" s="38"/>
      <c r="F124" s="38"/>
      <c r="G124" s="39">
        <v>5087898.2</v>
      </c>
      <c r="H124" s="39" t="s">
        <v>255</v>
      </c>
      <c r="I124" s="39">
        <v>5087898.2</v>
      </c>
      <c r="J124" s="39"/>
      <c r="K124" s="39"/>
      <c r="L124" s="39">
        <v>5087898.2</v>
      </c>
      <c r="M124" s="39">
        <v>0</v>
      </c>
      <c r="N124" s="39">
        <f t="shared" si="46"/>
        <v>5087898.2</v>
      </c>
      <c r="O124" s="39"/>
      <c r="P124" s="39">
        <v>5087898.2</v>
      </c>
      <c r="Q124" s="39">
        <v>0</v>
      </c>
      <c r="R124" s="39">
        <f t="shared" si="47"/>
        <v>5087898.2</v>
      </c>
      <c r="S124" s="39"/>
      <c r="T124" s="39">
        <v>5087898.2</v>
      </c>
      <c r="U124" s="39">
        <v>0</v>
      </c>
      <c r="V124" s="39">
        <f t="shared" si="48"/>
        <v>5087898.2</v>
      </c>
      <c r="W124" s="39"/>
      <c r="X124" s="39"/>
      <c r="Y124" s="7">
        <f t="shared" si="30"/>
        <v>100</v>
      </c>
      <c r="Z124" s="7"/>
      <c r="AA124" s="7">
        <f t="shared" si="31"/>
        <v>100</v>
      </c>
      <c r="AB124" s="7"/>
      <c r="AC124" s="7"/>
    </row>
    <row r="125" spans="1:29" s="42" customFormat="1" ht="45" x14ac:dyDescent="0.25">
      <c r="A125" s="54" t="s">
        <v>613</v>
      </c>
      <c r="B125" s="37" t="s">
        <v>113</v>
      </c>
      <c r="C125" s="38" t="s">
        <v>386</v>
      </c>
      <c r="D125" s="38"/>
      <c r="E125" s="38"/>
      <c r="F125" s="38"/>
      <c r="G125" s="39">
        <v>20000</v>
      </c>
      <c r="H125" s="39" t="s">
        <v>255</v>
      </c>
      <c r="I125" s="39">
        <v>20000</v>
      </c>
      <c r="J125" s="39"/>
      <c r="K125" s="39"/>
      <c r="L125" s="39">
        <v>20000</v>
      </c>
      <c r="M125" s="39">
        <v>0</v>
      </c>
      <c r="N125" s="39">
        <f t="shared" si="46"/>
        <v>20000</v>
      </c>
      <c r="O125" s="39"/>
      <c r="P125" s="39">
        <v>19893.849999999999</v>
      </c>
      <c r="Q125" s="39">
        <v>0</v>
      </c>
      <c r="R125" s="39">
        <f t="shared" si="47"/>
        <v>19893.849999999999</v>
      </c>
      <c r="S125" s="39"/>
      <c r="T125" s="39">
        <v>19893.849999999999</v>
      </c>
      <c r="U125" s="39">
        <v>0</v>
      </c>
      <c r="V125" s="39">
        <f t="shared" si="48"/>
        <v>19893.849999999999</v>
      </c>
      <c r="W125" s="39"/>
      <c r="X125" s="39"/>
      <c r="Y125" s="7">
        <f t="shared" si="30"/>
        <v>99.469249999999988</v>
      </c>
      <c r="Z125" s="7"/>
      <c r="AA125" s="7">
        <f t="shared" si="31"/>
        <v>99.469249999999988</v>
      </c>
      <c r="AB125" s="7"/>
      <c r="AC125" s="7"/>
    </row>
    <row r="126" spans="1:29" s="42" customFormat="1" ht="45" x14ac:dyDescent="0.25">
      <c r="A126" s="54" t="s">
        <v>614</v>
      </c>
      <c r="B126" s="37" t="s">
        <v>114</v>
      </c>
      <c r="C126" s="38" t="s">
        <v>387</v>
      </c>
      <c r="D126" s="38"/>
      <c r="E126" s="38"/>
      <c r="F126" s="38"/>
      <c r="G126" s="39">
        <v>441259.8</v>
      </c>
      <c r="H126" s="39" t="s">
        <v>255</v>
      </c>
      <c r="I126" s="39">
        <v>441259.8</v>
      </c>
      <c r="J126" s="39"/>
      <c r="K126" s="39"/>
      <c r="L126" s="39">
        <v>441259.8</v>
      </c>
      <c r="M126" s="39">
        <v>0</v>
      </c>
      <c r="N126" s="39">
        <f t="shared" si="46"/>
        <v>441259.8</v>
      </c>
      <c r="O126" s="39"/>
      <c r="P126" s="39">
        <v>403537.91</v>
      </c>
      <c r="Q126" s="39">
        <v>0</v>
      </c>
      <c r="R126" s="39">
        <f t="shared" si="47"/>
        <v>403537.91</v>
      </c>
      <c r="S126" s="39"/>
      <c r="T126" s="39">
        <v>401554.92</v>
      </c>
      <c r="U126" s="39">
        <v>0</v>
      </c>
      <c r="V126" s="39">
        <f t="shared" si="48"/>
        <v>401554.92</v>
      </c>
      <c r="W126" s="39"/>
      <c r="X126" s="39"/>
      <c r="Y126" s="7">
        <f t="shared" si="30"/>
        <v>91.001926756074312</v>
      </c>
      <c r="Z126" s="7"/>
      <c r="AA126" s="7">
        <f t="shared" si="31"/>
        <v>91.001926756074312</v>
      </c>
      <c r="AB126" s="7"/>
      <c r="AC126" s="7"/>
    </row>
    <row r="127" spans="1:29" s="42" customFormat="1" ht="60" x14ac:dyDescent="0.25">
      <c r="A127" s="54" t="s">
        <v>615</v>
      </c>
      <c r="B127" s="37" t="s">
        <v>388</v>
      </c>
      <c r="C127" s="38" t="s">
        <v>389</v>
      </c>
      <c r="D127" s="38"/>
      <c r="E127" s="38"/>
      <c r="F127" s="38"/>
      <c r="G127" s="39">
        <v>11646.1</v>
      </c>
      <c r="H127" s="39" t="s">
        <v>255</v>
      </c>
      <c r="I127" s="39">
        <v>11646.1</v>
      </c>
      <c r="J127" s="39"/>
      <c r="K127" s="39"/>
      <c r="L127" s="39">
        <v>11646.1</v>
      </c>
      <c r="M127" s="39">
        <v>0</v>
      </c>
      <c r="N127" s="39">
        <f t="shared" si="46"/>
        <v>11646.1</v>
      </c>
      <c r="O127" s="39"/>
      <c r="P127" s="39">
        <v>9618.93</v>
      </c>
      <c r="Q127" s="39">
        <v>0</v>
      </c>
      <c r="R127" s="39">
        <f t="shared" si="47"/>
        <v>9618.93</v>
      </c>
      <c r="S127" s="39"/>
      <c r="T127" s="39">
        <v>9618.93</v>
      </c>
      <c r="U127" s="39">
        <v>0</v>
      </c>
      <c r="V127" s="39">
        <f t="shared" si="48"/>
        <v>9618.93</v>
      </c>
      <c r="W127" s="39"/>
      <c r="X127" s="39"/>
      <c r="Y127" s="7">
        <f t="shared" si="30"/>
        <v>82.593572097096882</v>
      </c>
      <c r="Z127" s="7"/>
      <c r="AA127" s="7">
        <f t="shared" si="31"/>
        <v>82.593572097096882</v>
      </c>
      <c r="AB127" s="7"/>
      <c r="AC127" s="7"/>
    </row>
    <row r="128" spans="1:29" s="42" customFormat="1" ht="60" customHeight="1" x14ac:dyDescent="0.25">
      <c r="A128" s="54" t="s">
        <v>616</v>
      </c>
      <c r="B128" s="37" t="s">
        <v>46</v>
      </c>
      <c r="C128" s="38" t="s">
        <v>390</v>
      </c>
      <c r="D128" s="38"/>
      <c r="E128" s="38"/>
      <c r="F128" s="38"/>
      <c r="G128" s="39">
        <v>249648.4</v>
      </c>
      <c r="H128" s="39" t="s">
        <v>255</v>
      </c>
      <c r="I128" s="39">
        <v>249648.4</v>
      </c>
      <c r="J128" s="39"/>
      <c r="K128" s="39"/>
      <c r="L128" s="39">
        <v>249648.4</v>
      </c>
      <c r="M128" s="39">
        <v>0</v>
      </c>
      <c r="N128" s="39">
        <f t="shared" si="46"/>
        <v>249648.4</v>
      </c>
      <c r="O128" s="39"/>
      <c r="P128" s="39">
        <v>249588.13</v>
      </c>
      <c r="Q128" s="39">
        <v>0</v>
      </c>
      <c r="R128" s="39">
        <f t="shared" si="47"/>
        <v>249588.13</v>
      </c>
      <c r="S128" s="39"/>
      <c r="T128" s="39">
        <v>249471.48</v>
      </c>
      <c r="U128" s="39">
        <v>0</v>
      </c>
      <c r="V128" s="39">
        <f t="shared" si="48"/>
        <v>249471.48</v>
      </c>
      <c r="W128" s="39"/>
      <c r="X128" s="39"/>
      <c r="Y128" s="7">
        <f t="shared" si="30"/>
        <v>99.92913233171133</v>
      </c>
      <c r="Z128" s="7"/>
      <c r="AA128" s="7">
        <f t="shared" si="31"/>
        <v>99.92913233171133</v>
      </c>
      <c r="AB128" s="7"/>
      <c r="AC128" s="7"/>
    </row>
    <row r="129" spans="1:29" s="41" customFormat="1" ht="62.25" customHeight="1" x14ac:dyDescent="0.25">
      <c r="A129" s="53">
        <v>13</v>
      </c>
      <c r="B129" s="48" t="s">
        <v>115</v>
      </c>
      <c r="C129" s="49" t="s">
        <v>391</v>
      </c>
      <c r="D129" s="49"/>
      <c r="E129" s="49"/>
      <c r="F129" s="49"/>
      <c r="G129" s="47">
        <f>SUM(G130:G136)</f>
        <v>929223.29999999993</v>
      </c>
      <c r="H129" s="47">
        <f t="shared" ref="H129:X129" si="49">SUM(H130:H136)</f>
        <v>6854.3</v>
      </c>
      <c r="I129" s="47">
        <f t="shared" si="49"/>
        <v>922368.99999999988</v>
      </c>
      <c r="J129" s="47">
        <f t="shared" si="49"/>
        <v>0</v>
      </c>
      <c r="K129" s="47">
        <f t="shared" si="49"/>
        <v>0</v>
      </c>
      <c r="L129" s="47">
        <f t="shared" si="49"/>
        <v>879190.99999999988</v>
      </c>
      <c r="M129" s="47">
        <f t="shared" si="49"/>
        <v>66394.100000000006</v>
      </c>
      <c r="N129" s="47">
        <f t="shared" si="49"/>
        <v>812796.89999999991</v>
      </c>
      <c r="O129" s="47">
        <f t="shared" si="49"/>
        <v>0</v>
      </c>
      <c r="P129" s="47">
        <f t="shared" si="49"/>
        <v>879190.99999999988</v>
      </c>
      <c r="Q129" s="47">
        <f t="shared" si="49"/>
        <v>66394.100000000006</v>
      </c>
      <c r="R129" s="47">
        <f t="shared" si="49"/>
        <v>812796.89999999991</v>
      </c>
      <c r="S129" s="47">
        <f t="shared" si="49"/>
        <v>0</v>
      </c>
      <c r="T129" s="47">
        <f t="shared" si="49"/>
        <v>805278.78472</v>
      </c>
      <c r="U129" s="47">
        <f t="shared" si="49"/>
        <v>66394.101999999999</v>
      </c>
      <c r="V129" s="47">
        <f t="shared" si="49"/>
        <v>738884.68272000004</v>
      </c>
      <c r="W129" s="47">
        <f t="shared" si="49"/>
        <v>0</v>
      </c>
      <c r="X129" s="47">
        <f t="shared" si="49"/>
        <v>0</v>
      </c>
      <c r="Y129" s="7">
        <f t="shared" si="30"/>
        <v>91.593156062789561</v>
      </c>
      <c r="Z129" s="7"/>
      <c r="AA129" s="7">
        <f t="shared" si="31"/>
        <v>90.906434648065229</v>
      </c>
      <c r="AB129" s="7"/>
      <c r="AC129" s="7"/>
    </row>
    <row r="130" spans="1:29" s="42" customFormat="1" ht="19.5" customHeight="1" x14ac:dyDescent="0.25">
      <c r="A130" s="54" t="s">
        <v>617</v>
      </c>
      <c r="B130" s="37" t="s">
        <v>116</v>
      </c>
      <c r="C130" s="38" t="s">
        <v>392</v>
      </c>
      <c r="D130" s="38"/>
      <c r="E130" s="38"/>
      <c r="F130" s="38"/>
      <c r="G130" s="39">
        <v>661178.69999999995</v>
      </c>
      <c r="H130" s="39" t="s">
        <v>255</v>
      </c>
      <c r="I130" s="39">
        <v>661178.69999999995</v>
      </c>
      <c r="J130" s="39"/>
      <c r="K130" s="39"/>
      <c r="L130" s="39">
        <v>522471.3</v>
      </c>
      <c r="M130" s="39">
        <v>0</v>
      </c>
      <c r="N130" s="39">
        <f t="shared" ref="N130:N135" si="50">L130-M130-O130</f>
        <v>522471.3</v>
      </c>
      <c r="O130" s="39"/>
      <c r="P130" s="39">
        <v>522471.3</v>
      </c>
      <c r="Q130" s="39">
        <v>0</v>
      </c>
      <c r="R130" s="39">
        <f t="shared" ref="R130:R135" si="51">P130-Q130-S130</f>
        <v>522471.3</v>
      </c>
      <c r="S130" s="39"/>
      <c r="T130" s="39">
        <v>476550.86508000002</v>
      </c>
      <c r="U130" s="39">
        <v>0</v>
      </c>
      <c r="V130" s="39">
        <f t="shared" ref="V130:V135" si="52">T130-U130-W130</f>
        <v>476550.86508000002</v>
      </c>
      <c r="W130" s="39"/>
      <c r="X130" s="39"/>
      <c r="Y130" s="7">
        <f t="shared" si="30"/>
        <v>91.210917246554985</v>
      </c>
      <c r="Z130" s="7"/>
      <c r="AA130" s="7">
        <f t="shared" si="31"/>
        <v>91.210917246554985</v>
      </c>
      <c r="AB130" s="7"/>
      <c r="AC130" s="7"/>
    </row>
    <row r="131" spans="1:29" s="42" customFormat="1" ht="45" x14ac:dyDescent="0.25">
      <c r="A131" s="54" t="s">
        <v>618</v>
      </c>
      <c r="B131" s="37" t="s">
        <v>117</v>
      </c>
      <c r="C131" s="38" t="s">
        <v>393</v>
      </c>
      <c r="D131" s="38"/>
      <c r="E131" s="38"/>
      <c r="F131" s="38"/>
      <c r="G131" s="39">
        <v>17144.8</v>
      </c>
      <c r="H131" s="39" t="s">
        <v>255</v>
      </c>
      <c r="I131" s="39">
        <v>17144.8</v>
      </c>
      <c r="J131" s="39"/>
      <c r="K131" s="39"/>
      <c r="L131" s="39">
        <v>17144.8</v>
      </c>
      <c r="M131" s="39">
        <v>0</v>
      </c>
      <c r="N131" s="39">
        <f t="shared" si="50"/>
        <v>17144.8</v>
      </c>
      <c r="O131" s="39"/>
      <c r="P131" s="39">
        <v>17144.8</v>
      </c>
      <c r="Q131" s="39">
        <v>0</v>
      </c>
      <c r="R131" s="39">
        <f t="shared" si="51"/>
        <v>17144.8</v>
      </c>
      <c r="S131" s="39"/>
      <c r="T131" s="39">
        <f>5487.57543+6542.09248</f>
        <v>12029.66791</v>
      </c>
      <c r="U131" s="39">
        <v>0</v>
      </c>
      <c r="V131" s="39">
        <f t="shared" si="52"/>
        <v>12029.66791</v>
      </c>
      <c r="W131" s="39"/>
      <c r="X131" s="39"/>
      <c r="Y131" s="7">
        <f t="shared" si="30"/>
        <v>70.165110762446929</v>
      </c>
      <c r="Z131" s="7"/>
      <c r="AA131" s="7">
        <f t="shared" si="31"/>
        <v>70.165110762446929</v>
      </c>
      <c r="AB131" s="7"/>
      <c r="AC131" s="7"/>
    </row>
    <row r="132" spans="1:29" s="42" customFormat="1" ht="45" x14ac:dyDescent="0.25">
      <c r="A132" s="54" t="s">
        <v>619</v>
      </c>
      <c r="B132" s="37" t="s">
        <v>118</v>
      </c>
      <c r="C132" s="38" t="s">
        <v>394</v>
      </c>
      <c r="D132" s="38"/>
      <c r="E132" s="38"/>
      <c r="F132" s="38"/>
      <c r="G132" s="39">
        <v>194305.5</v>
      </c>
      <c r="H132" s="39">
        <v>6854.3</v>
      </c>
      <c r="I132" s="39">
        <v>187451.2</v>
      </c>
      <c r="J132" s="39"/>
      <c r="K132" s="39"/>
      <c r="L132" s="39">
        <f>13708.6+171480+15610.4</f>
        <v>200799</v>
      </c>
      <c r="M132" s="39">
        <v>6854.3</v>
      </c>
      <c r="N132" s="39">
        <f>L132-M132-O132</f>
        <v>193944.7</v>
      </c>
      <c r="O132" s="39"/>
      <c r="P132" s="39">
        <v>200799</v>
      </c>
      <c r="Q132" s="39">
        <v>6854.3</v>
      </c>
      <c r="R132" s="39">
        <f>P132-Q132-S132</f>
        <v>193944.7</v>
      </c>
      <c r="S132" s="39"/>
      <c r="T132" s="39">
        <f>6854.3+6854.29999+171480+4978.45822</f>
        <v>190167.05820999999</v>
      </c>
      <c r="U132" s="39">
        <v>6854.3</v>
      </c>
      <c r="V132" s="39">
        <f>T132-U132-W132</f>
        <v>183312.75821</v>
      </c>
      <c r="W132" s="39"/>
      <c r="X132" s="39"/>
      <c r="Y132" s="7">
        <f t="shared" si="30"/>
        <v>94.705181903296321</v>
      </c>
      <c r="Z132" s="7"/>
      <c r="AA132" s="7">
        <f t="shared" si="31"/>
        <v>94.518054997120302</v>
      </c>
      <c r="AB132" s="7"/>
      <c r="AC132" s="7"/>
    </row>
    <row r="133" spans="1:29" s="42" customFormat="1" ht="75" x14ac:dyDescent="0.25">
      <c r="A133" s="54" t="s">
        <v>620</v>
      </c>
      <c r="B133" s="37" t="s">
        <v>395</v>
      </c>
      <c r="C133" s="38" t="s">
        <v>396</v>
      </c>
      <c r="D133" s="38"/>
      <c r="E133" s="38"/>
      <c r="F133" s="38"/>
      <c r="G133" s="39">
        <v>14768.6</v>
      </c>
      <c r="H133" s="39" t="s">
        <v>255</v>
      </c>
      <c r="I133" s="39">
        <v>14768.6</v>
      </c>
      <c r="J133" s="39"/>
      <c r="K133" s="39"/>
      <c r="L133" s="39">
        <f>9768.6+2958</f>
        <v>12726.6</v>
      </c>
      <c r="M133" s="39">
        <v>0</v>
      </c>
      <c r="N133" s="39">
        <f t="shared" si="50"/>
        <v>12726.6</v>
      </c>
      <c r="O133" s="39"/>
      <c r="P133" s="39">
        <v>12726.6</v>
      </c>
      <c r="Q133" s="39">
        <v>0</v>
      </c>
      <c r="R133" s="39">
        <f t="shared" si="51"/>
        <v>12726.6</v>
      </c>
      <c r="S133" s="39"/>
      <c r="T133" s="39">
        <v>3025.5269199999998</v>
      </c>
      <c r="U133" s="39">
        <v>0</v>
      </c>
      <c r="V133" s="39">
        <f t="shared" si="52"/>
        <v>3025.5269199999998</v>
      </c>
      <c r="W133" s="39"/>
      <c r="X133" s="39"/>
      <c r="Y133" s="7">
        <f t="shared" si="30"/>
        <v>23.773253814844495</v>
      </c>
      <c r="Z133" s="7"/>
      <c r="AA133" s="7">
        <f t="shared" si="31"/>
        <v>23.773253814844495</v>
      </c>
      <c r="AB133" s="7"/>
      <c r="AC133" s="7"/>
    </row>
    <row r="134" spans="1:29" s="42" customFormat="1" ht="68.25" customHeight="1" x14ac:dyDescent="0.25">
      <c r="A134" s="54" t="s">
        <v>621</v>
      </c>
      <c r="B134" s="37" t="s">
        <v>397</v>
      </c>
      <c r="C134" s="38" t="s">
        <v>398</v>
      </c>
      <c r="D134" s="38"/>
      <c r="E134" s="38"/>
      <c r="F134" s="38"/>
      <c r="G134" s="39">
        <v>6825.7</v>
      </c>
      <c r="H134" s="39" t="s">
        <v>255</v>
      </c>
      <c r="I134" s="39">
        <v>6825.7</v>
      </c>
      <c r="J134" s="39"/>
      <c r="K134" s="39"/>
      <c r="L134" s="39">
        <v>6825.7</v>
      </c>
      <c r="M134" s="39">
        <v>0</v>
      </c>
      <c r="N134" s="39">
        <f t="shared" si="50"/>
        <v>6825.7</v>
      </c>
      <c r="O134" s="39"/>
      <c r="P134" s="39">
        <v>6825.7</v>
      </c>
      <c r="Q134" s="39">
        <v>0</v>
      </c>
      <c r="R134" s="39">
        <f t="shared" si="51"/>
        <v>6825.7</v>
      </c>
      <c r="S134" s="39"/>
      <c r="T134" s="39">
        <v>6750</v>
      </c>
      <c r="U134" s="39">
        <v>0</v>
      </c>
      <c r="V134" s="39">
        <f t="shared" si="52"/>
        <v>6750</v>
      </c>
      <c r="W134" s="39"/>
      <c r="X134" s="39"/>
      <c r="Y134" s="7">
        <f t="shared" si="30"/>
        <v>98.890956238920538</v>
      </c>
      <c r="Z134" s="7"/>
      <c r="AA134" s="7">
        <f t="shared" si="31"/>
        <v>98.890956238920538</v>
      </c>
      <c r="AB134" s="7"/>
      <c r="AC134" s="7"/>
    </row>
    <row r="135" spans="1:29" s="42" customFormat="1" ht="45" x14ac:dyDescent="0.25">
      <c r="A135" s="54" t="s">
        <v>622</v>
      </c>
      <c r="B135" s="37" t="s">
        <v>399</v>
      </c>
      <c r="C135" s="38" t="s">
        <v>400</v>
      </c>
      <c r="D135" s="38"/>
      <c r="E135" s="38"/>
      <c r="F135" s="38"/>
      <c r="G135" s="39">
        <v>35000</v>
      </c>
      <c r="H135" s="39" t="s">
        <v>255</v>
      </c>
      <c r="I135" s="39">
        <v>35000</v>
      </c>
      <c r="J135" s="39"/>
      <c r="K135" s="39"/>
      <c r="L135" s="39">
        <v>58468.7</v>
      </c>
      <c r="M135" s="39">
        <v>0</v>
      </c>
      <c r="N135" s="39">
        <f t="shared" si="50"/>
        <v>58468.7</v>
      </c>
      <c r="O135" s="39"/>
      <c r="P135" s="39">
        <v>58468.7</v>
      </c>
      <c r="Q135" s="39">
        <v>0</v>
      </c>
      <c r="R135" s="39">
        <f t="shared" si="51"/>
        <v>58468.7</v>
      </c>
      <c r="S135" s="39"/>
      <c r="T135" s="39">
        <v>56000.766600000003</v>
      </c>
      <c r="U135" s="39">
        <v>0</v>
      </c>
      <c r="V135" s="39">
        <f t="shared" si="52"/>
        <v>56000.766600000003</v>
      </c>
      <c r="W135" s="39"/>
      <c r="X135" s="39"/>
      <c r="Y135" s="7">
        <f t="shared" ref="Y135:Y175" si="53">T135/(L135+K135)%</f>
        <v>95.779052039809343</v>
      </c>
      <c r="Z135" s="7"/>
      <c r="AA135" s="7">
        <f t="shared" ref="AA135:AA175" si="54">V135/N135%</f>
        <v>95.779052039809343</v>
      </c>
      <c r="AB135" s="7"/>
      <c r="AC135" s="7"/>
    </row>
    <row r="136" spans="1:29" s="42" customFormat="1" ht="45" x14ac:dyDescent="0.25">
      <c r="A136" s="54" t="s">
        <v>623</v>
      </c>
      <c r="B136" s="37" t="s">
        <v>483</v>
      </c>
      <c r="C136" s="38" t="s">
        <v>484</v>
      </c>
      <c r="D136" s="38"/>
      <c r="E136" s="38"/>
      <c r="F136" s="38"/>
      <c r="G136" s="39" t="s">
        <v>255</v>
      </c>
      <c r="H136" s="39" t="s">
        <v>255</v>
      </c>
      <c r="I136" s="39" t="s">
        <v>255</v>
      </c>
      <c r="J136" s="39"/>
      <c r="K136" s="39"/>
      <c r="L136" s="39">
        <v>60754.9</v>
      </c>
      <c r="M136" s="39">
        <v>59539.8</v>
      </c>
      <c r="N136" s="39">
        <f t="shared" ref="N136" si="55">L136-M136-O136</f>
        <v>1215.0999999999985</v>
      </c>
      <c r="O136" s="39"/>
      <c r="P136" s="39">
        <v>60754.9</v>
      </c>
      <c r="Q136" s="39">
        <v>59539.8</v>
      </c>
      <c r="R136" s="39">
        <f t="shared" ref="R136" si="56">P136-Q136-S136</f>
        <v>1215.0999999999985</v>
      </c>
      <c r="S136" s="39"/>
      <c r="T136" s="39">
        <v>60754.9</v>
      </c>
      <c r="U136" s="39">
        <v>59539.802000000003</v>
      </c>
      <c r="V136" s="39">
        <f t="shared" ref="V136" si="57">T136-U136-W136</f>
        <v>1215.0979999999981</v>
      </c>
      <c r="W136" s="39"/>
      <c r="X136" s="39"/>
      <c r="Y136" s="7">
        <f t="shared" ref="Y136" si="58">T136/(L136+K136)%</f>
        <v>100</v>
      </c>
      <c r="Z136" s="7"/>
      <c r="AA136" s="7">
        <f t="shared" ref="AA136" si="59">V136/N136%</f>
        <v>99.999835404493425</v>
      </c>
      <c r="AB136" s="7"/>
      <c r="AC136" s="7"/>
    </row>
    <row r="137" spans="1:29" s="41" customFormat="1" ht="87" customHeight="1" x14ac:dyDescent="0.25">
      <c r="A137" s="53">
        <v>14</v>
      </c>
      <c r="B137" s="8" t="s">
        <v>119</v>
      </c>
      <c r="C137" s="19" t="s">
        <v>401</v>
      </c>
      <c r="D137" s="19"/>
      <c r="E137" s="19"/>
      <c r="F137" s="19"/>
      <c r="G137" s="15">
        <f t="shared" ref="G137:X137" si="60">SUM(G138:G143)</f>
        <v>652915.6</v>
      </c>
      <c r="H137" s="15">
        <f t="shared" si="60"/>
        <v>0</v>
      </c>
      <c r="I137" s="15">
        <f t="shared" si="60"/>
        <v>652915.6</v>
      </c>
      <c r="J137" s="15">
        <f t="shared" si="60"/>
        <v>0</v>
      </c>
      <c r="K137" s="15">
        <f t="shared" si="60"/>
        <v>0</v>
      </c>
      <c r="L137" s="15">
        <f t="shared" si="60"/>
        <v>652718.80000000005</v>
      </c>
      <c r="M137" s="15">
        <f t="shared" si="60"/>
        <v>0</v>
      </c>
      <c r="N137" s="15">
        <f t="shared" si="60"/>
        <v>652718.80000000005</v>
      </c>
      <c r="O137" s="15">
        <f t="shared" si="60"/>
        <v>0</v>
      </c>
      <c r="P137" s="15">
        <f t="shared" si="60"/>
        <v>645899.53</v>
      </c>
      <c r="Q137" s="15">
        <f t="shared" si="60"/>
        <v>0</v>
      </c>
      <c r="R137" s="15">
        <f t="shared" si="60"/>
        <v>645899.53</v>
      </c>
      <c r="S137" s="15">
        <f t="shared" si="60"/>
        <v>0</v>
      </c>
      <c r="T137" s="15">
        <f t="shared" si="60"/>
        <v>630903.4</v>
      </c>
      <c r="U137" s="15">
        <f t="shared" si="60"/>
        <v>0</v>
      </c>
      <c r="V137" s="15">
        <f t="shared" si="60"/>
        <v>630903.4</v>
      </c>
      <c r="W137" s="15">
        <f t="shared" si="60"/>
        <v>0</v>
      </c>
      <c r="X137" s="15">
        <f t="shared" si="60"/>
        <v>0</v>
      </c>
      <c r="Y137" s="7">
        <f t="shared" si="53"/>
        <v>96.657764415549238</v>
      </c>
      <c r="Z137" s="7"/>
      <c r="AA137" s="7">
        <f t="shared" si="54"/>
        <v>96.657764415549238</v>
      </c>
      <c r="AB137" s="7"/>
      <c r="AC137" s="7"/>
    </row>
    <row r="138" spans="1:29" s="42" customFormat="1" ht="67.5" customHeight="1" x14ac:dyDescent="0.25">
      <c r="A138" s="54" t="s">
        <v>624</v>
      </c>
      <c r="B138" s="37" t="s">
        <v>120</v>
      </c>
      <c r="C138" s="38" t="s">
        <v>402</v>
      </c>
      <c r="D138" s="38"/>
      <c r="E138" s="38"/>
      <c r="F138" s="38"/>
      <c r="G138" s="39">
        <v>12656</v>
      </c>
      <c r="H138" s="39" t="s">
        <v>255</v>
      </c>
      <c r="I138" s="39">
        <v>12656</v>
      </c>
      <c r="J138" s="39"/>
      <c r="K138" s="39"/>
      <c r="L138" s="39">
        <v>12656</v>
      </c>
      <c r="M138" s="39">
        <v>0</v>
      </c>
      <c r="N138" s="39">
        <f t="shared" ref="N138:N143" si="61">L138-M138-O138</f>
        <v>12656</v>
      </c>
      <c r="O138" s="39"/>
      <c r="P138" s="39">
        <v>12656</v>
      </c>
      <c r="Q138" s="39">
        <v>0</v>
      </c>
      <c r="R138" s="39">
        <f t="shared" ref="R138:R143" si="62">P138-Q138-S138</f>
        <v>12656</v>
      </c>
      <c r="S138" s="39"/>
      <c r="T138" s="39">
        <v>12656</v>
      </c>
      <c r="U138" s="39">
        <v>0</v>
      </c>
      <c r="V138" s="39">
        <f t="shared" ref="V138:V143" si="63">T138-U138-W138</f>
        <v>12656</v>
      </c>
      <c r="W138" s="39"/>
      <c r="X138" s="39"/>
      <c r="Y138" s="7">
        <f t="shared" si="53"/>
        <v>100</v>
      </c>
      <c r="Z138" s="7"/>
      <c r="AA138" s="7">
        <f t="shared" si="54"/>
        <v>100</v>
      </c>
      <c r="AB138" s="7"/>
      <c r="AC138" s="7"/>
    </row>
    <row r="139" spans="1:29" s="42" customFormat="1" ht="91.5" customHeight="1" x14ac:dyDescent="0.25">
      <c r="A139" s="54" t="s">
        <v>625</v>
      </c>
      <c r="B139" s="37" t="s">
        <v>403</v>
      </c>
      <c r="C139" s="38" t="s">
        <v>404</v>
      </c>
      <c r="D139" s="38"/>
      <c r="E139" s="38"/>
      <c r="F139" s="38"/>
      <c r="G139" s="39">
        <v>154407.4</v>
      </c>
      <c r="H139" s="39" t="s">
        <v>255</v>
      </c>
      <c r="I139" s="39">
        <v>154407.4</v>
      </c>
      <c r="J139" s="39"/>
      <c r="K139" s="39"/>
      <c r="L139" s="39">
        <v>154210.6</v>
      </c>
      <c r="M139" s="39">
        <v>0</v>
      </c>
      <c r="N139" s="39">
        <f t="shared" si="61"/>
        <v>154210.6</v>
      </c>
      <c r="O139" s="39"/>
      <c r="P139" s="39">
        <v>153611.68</v>
      </c>
      <c r="Q139" s="39">
        <v>0</v>
      </c>
      <c r="R139" s="39">
        <f t="shared" si="62"/>
        <v>153611.68</v>
      </c>
      <c r="S139" s="39"/>
      <c r="T139" s="39">
        <v>153547.63</v>
      </c>
      <c r="U139" s="39">
        <v>0</v>
      </c>
      <c r="V139" s="39">
        <f t="shared" si="63"/>
        <v>153547.63</v>
      </c>
      <c r="W139" s="39"/>
      <c r="X139" s="39"/>
      <c r="Y139" s="7">
        <f t="shared" si="53"/>
        <v>99.570087918729328</v>
      </c>
      <c r="Z139" s="7"/>
      <c r="AA139" s="7">
        <f t="shared" si="54"/>
        <v>99.570087918729328</v>
      </c>
      <c r="AB139" s="7"/>
      <c r="AC139" s="7"/>
    </row>
    <row r="140" spans="1:29" s="42" customFormat="1" ht="91.5" customHeight="1" x14ac:dyDescent="0.25">
      <c r="A140" s="54" t="s">
        <v>626</v>
      </c>
      <c r="B140" s="37" t="s">
        <v>121</v>
      </c>
      <c r="C140" s="38" t="s">
        <v>405</v>
      </c>
      <c r="D140" s="38"/>
      <c r="E140" s="38"/>
      <c r="F140" s="38"/>
      <c r="G140" s="39">
        <v>6504.4</v>
      </c>
      <c r="H140" s="39" t="s">
        <v>255</v>
      </c>
      <c r="I140" s="39">
        <v>6504.4</v>
      </c>
      <c r="J140" s="39"/>
      <c r="K140" s="39"/>
      <c r="L140" s="39">
        <v>6504.4</v>
      </c>
      <c r="M140" s="39">
        <v>0</v>
      </c>
      <c r="N140" s="39">
        <f t="shared" si="61"/>
        <v>6504.4</v>
      </c>
      <c r="O140" s="39"/>
      <c r="P140" s="39">
        <v>6503.49</v>
      </c>
      <c r="Q140" s="39">
        <v>0</v>
      </c>
      <c r="R140" s="39">
        <f t="shared" si="62"/>
        <v>6503.49</v>
      </c>
      <c r="S140" s="39"/>
      <c r="T140" s="39">
        <v>6503.49</v>
      </c>
      <c r="U140" s="39">
        <v>0</v>
      </c>
      <c r="V140" s="39">
        <f t="shared" si="63"/>
        <v>6503.49</v>
      </c>
      <c r="W140" s="39"/>
      <c r="X140" s="39"/>
      <c r="Y140" s="7">
        <f t="shared" si="53"/>
        <v>99.986009470512272</v>
      </c>
      <c r="Z140" s="7"/>
      <c r="AA140" s="7">
        <f t="shared" si="54"/>
        <v>99.986009470512272</v>
      </c>
      <c r="AB140" s="7"/>
      <c r="AC140" s="7"/>
    </row>
    <row r="141" spans="1:29" s="42" customFormat="1" ht="75" customHeight="1" x14ac:dyDescent="0.25">
      <c r="A141" s="54" t="s">
        <v>627</v>
      </c>
      <c r="B141" s="37" t="s">
        <v>406</v>
      </c>
      <c r="C141" s="38" t="s">
        <v>407</v>
      </c>
      <c r="D141" s="38"/>
      <c r="E141" s="38"/>
      <c r="F141" s="38"/>
      <c r="G141" s="39">
        <v>40422</v>
      </c>
      <c r="H141" s="39" t="s">
        <v>255</v>
      </c>
      <c r="I141" s="39">
        <v>40422</v>
      </c>
      <c r="J141" s="39"/>
      <c r="K141" s="39"/>
      <c r="L141" s="39">
        <v>40422</v>
      </c>
      <c r="M141" s="39">
        <v>0</v>
      </c>
      <c r="N141" s="39">
        <f t="shared" si="61"/>
        <v>40422</v>
      </c>
      <c r="O141" s="39"/>
      <c r="P141" s="39">
        <v>39790</v>
      </c>
      <c r="Q141" s="39">
        <v>0</v>
      </c>
      <c r="R141" s="39">
        <f t="shared" si="62"/>
        <v>39790</v>
      </c>
      <c r="S141" s="39"/>
      <c r="T141" s="39">
        <v>39790</v>
      </c>
      <c r="U141" s="39">
        <v>0</v>
      </c>
      <c r="V141" s="39">
        <f t="shared" si="63"/>
        <v>39790</v>
      </c>
      <c r="W141" s="39"/>
      <c r="X141" s="39"/>
      <c r="Y141" s="7">
        <f t="shared" si="53"/>
        <v>98.436494977982278</v>
      </c>
      <c r="Z141" s="7"/>
      <c r="AA141" s="7">
        <f t="shared" si="54"/>
        <v>98.436494977982278</v>
      </c>
      <c r="AB141" s="7"/>
      <c r="AC141" s="7"/>
    </row>
    <row r="142" spans="1:29" s="42" customFormat="1" ht="67.5" customHeight="1" x14ac:dyDescent="0.25">
      <c r="A142" s="54" t="s">
        <v>628</v>
      </c>
      <c r="B142" s="37" t="s">
        <v>408</v>
      </c>
      <c r="C142" s="38" t="s">
        <v>409</v>
      </c>
      <c r="D142" s="38"/>
      <c r="E142" s="38"/>
      <c r="F142" s="38"/>
      <c r="G142" s="39">
        <v>10500</v>
      </c>
      <c r="H142" s="39" t="s">
        <v>255</v>
      </c>
      <c r="I142" s="39">
        <v>10500</v>
      </c>
      <c r="J142" s="39"/>
      <c r="K142" s="39"/>
      <c r="L142" s="39">
        <v>5033.1000000000004</v>
      </c>
      <c r="M142" s="39">
        <v>0</v>
      </c>
      <c r="N142" s="39">
        <f t="shared" si="61"/>
        <v>5033.1000000000004</v>
      </c>
      <c r="O142" s="39"/>
      <c r="P142" s="39">
        <v>4890</v>
      </c>
      <c r="Q142" s="39">
        <v>0</v>
      </c>
      <c r="R142" s="39">
        <f t="shared" si="62"/>
        <v>4890</v>
      </c>
      <c r="S142" s="39"/>
      <c r="T142" s="39">
        <v>0</v>
      </c>
      <c r="U142" s="39">
        <v>0</v>
      </c>
      <c r="V142" s="39">
        <f t="shared" si="63"/>
        <v>0</v>
      </c>
      <c r="W142" s="39"/>
      <c r="X142" s="39"/>
      <c r="Y142" s="7">
        <f t="shared" si="53"/>
        <v>0</v>
      </c>
      <c r="Z142" s="7"/>
      <c r="AA142" s="7">
        <f t="shared" si="54"/>
        <v>0</v>
      </c>
      <c r="AB142" s="7"/>
      <c r="AC142" s="7"/>
    </row>
    <row r="143" spans="1:29" s="42" customFormat="1" ht="57.75" customHeight="1" x14ac:dyDescent="0.25">
      <c r="A143" s="54" t="s">
        <v>629</v>
      </c>
      <c r="B143" s="37" t="s">
        <v>46</v>
      </c>
      <c r="C143" s="38" t="s">
        <v>410</v>
      </c>
      <c r="D143" s="38"/>
      <c r="E143" s="38"/>
      <c r="F143" s="38"/>
      <c r="G143" s="39">
        <v>428425.8</v>
      </c>
      <c r="H143" s="39" t="s">
        <v>255</v>
      </c>
      <c r="I143" s="39">
        <v>428425.8</v>
      </c>
      <c r="J143" s="39"/>
      <c r="K143" s="39"/>
      <c r="L143" s="39">
        <v>433892.7</v>
      </c>
      <c r="M143" s="39">
        <v>0</v>
      </c>
      <c r="N143" s="39">
        <f t="shared" si="61"/>
        <v>433892.7</v>
      </c>
      <c r="O143" s="39"/>
      <c r="P143" s="39">
        <v>428448.36</v>
      </c>
      <c r="Q143" s="39">
        <v>0</v>
      </c>
      <c r="R143" s="39">
        <f t="shared" si="62"/>
        <v>428448.36</v>
      </c>
      <c r="S143" s="39"/>
      <c r="T143" s="39">
        <v>418406.28</v>
      </c>
      <c r="U143" s="39">
        <v>0</v>
      </c>
      <c r="V143" s="39">
        <f t="shared" si="63"/>
        <v>418406.28</v>
      </c>
      <c r="W143" s="39"/>
      <c r="X143" s="39"/>
      <c r="Y143" s="7">
        <f t="shared" si="53"/>
        <v>96.430818034043909</v>
      </c>
      <c r="Z143" s="7"/>
      <c r="AA143" s="7">
        <f t="shared" si="54"/>
        <v>96.430818034043909</v>
      </c>
      <c r="AB143" s="7"/>
      <c r="AC143" s="7"/>
    </row>
    <row r="144" spans="1:29" s="51" customFormat="1" ht="71.25" x14ac:dyDescent="0.25">
      <c r="A144" s="53">
        <v>15</v>
      </c>
      <c r="B144" s="50" t="s">
        <v>122</v>
      </c>
      <c r="C144" s="19" t="s">
        <v>411</v>
      </c>
      <c r="D144" s="19"/>
      <c r="E144" s="19"/>
      <c r="F144" s="19"/>
      <c r="G144" s="15">
        <f>SUM(G145:G158)</f>
        <v>550229.10000000009</v>
      </c>
      <c r="H144" s="15">
        <f t="shared" ref="H144:X144" si="64">SUM(H145:H158)</f>
        <v>215137.3</v>
      </c>
      <c r="I144" s="15">
        <f t="shared" si="64"/>
        <v>335091.79999999993</v>
      </c>
      <c r="J144" s="15">
        <f t="shared" si="64"/>
        <v>0</v>
      </c>
      <c r="K144" s="15">
        <f t="shared" si="64"/>
        <v>0</v>
      </c>
      <c r="L144" s="15">
        <f t="shared" si="64"/>
        <v>470577.19999999995</v>
      </c>
      <c r="M144" s="15">
        <f t="shared" si="64"/>
        <v>138342.9</v>
      </c>
      <c r="N144" s="15">
        <f t="shared" si="64"/>
        <v>332234.3</v>
      </c>
      <c r="O144" s="15">
        <f t="shared" si="64"/>
        <v>0</v>
      </c>
      <c r="P144" s="15">
        <f t="shared" si="64"/>
        <v>455760.71</v>
      </c>
      <c r="Q144" s="15">
        <f t="shared" si="64"/>
        <v>138342.88999999998</v>
      </c>
      <c r="R144" s="15">
        <f t="shared" si="64"/>
        <v>317417.82</v>
      </c>
      <c r="S144" s="15">
        <f t="shared" si="64"/>
        <v>0</v>
      </c>
      <c r="T144" s="15">
        <f t="shared" si="64"/>
        <v>455688.24</v>
      </c>
      <c r="U144" s="15">
        <f t="shared" si="64"/>
        <v>138342.88999999998</v>
      </c>
      <c r="V144" s="15">
        <f t="shared" si="64"/>
        <v>317345.34999999998</v>
      </c>
      <c r="W144" s="15">
        <f t="shared" si="64"/>
        <v>0</v>
      </c>
      <c r="X144" s="15">
        <f t="shared" si="64"/>
        <v>0</v>
      </c>
      <c r="Y144" s="7">
        <f t="shared" si="53"/>
        <v>96.836021804711322</v>
      </c>
      <c r="Z144" s="7">
        <f>U144/M144%</f>
        <v>99.999992771584232</v>
      </c>
      <c r="AA144" s="7">
        <f t="shared" si="54"/>
        <v>95.518539175515585</v>
      </c>
      <c r="AB144" s="7"/>
      <c r="AC144" s="7"/>
    </row>
    <row r="145" spans="1:29" s="42" customFormat="1" ht="36" customHeight="1" x14ac:dyDescent="0.25">
      <c r="A145" s="54" t="s">
        <v>630</v>
      </c>
      <c r="B145" s="37" t="s">
        <v>412</v>
      </c>
      <c r="C145" s="38" t="s">
        <v>413</v>
      </c>
      <c r="D145" s="38"/>
      <c r="E145" s="38"/>
      <c r="F145" s="38"/>
      <c r="G145" s="39">
        <v>269477.90000000002</v>
      </c>
      <c r="H145" s="39">
        <v>192353.9</v>
      </c>
      <c r="I145" s="39">
        <v>77124</v>
      </c>
      <c r="J145" s="39"/>
      <c r="K145" s="39"/>
      <c r="L145" s="39">
        <v>196877.9</v>
      </c>
      <c r="M145" s="39">
        <v>119753.9</v>
      </c>
      <c r="N145" s="39">
        <f>L145-M145-O145</f>
        <v>77124</v>
      </c>
      <c r="O145" s="39"/>
      <c r="P145" s="39">
        <v>193056.74</v>
      </c>
      <c r="Q145" s="39">
        <v>119753.9</v>
      </c>
      <c r="R145" s="39">
        <f>P145-Q145-S145</f>
        <v>73302.84</v>
      </c>
      <c r="S145" s="39"/>
      <c r="T145" s="39">
        <v>193056.74</v>
      </c>
      <c r="U145" s="39">
        <v>119753.9</v>
      </c>
      <c r="V145" s="39">
        <f>T145-U145-W145</f>
        <v>73302.84</v>
      </c>
      <c r="W145" s="39"/>
      <c r="X145" s="39"/>
      <c r="Y145" s="7">
        <f t="shared" si="53"/>
        <v>98.059121922775489</v>
      </c>
      <c r="Z145" s="7">
        <f>U145/M145%</f>
        <v>100</v>
      </c>
      <c r="AA145" s="7">
        <f t="shared" si="54"/>
        <v>95.045433328146871</v>
      </c>
      <c r="AB145" s="7"/>
      <c r="AC145" s="7"/>
    </row>
    <row r="146" spans="1:29" s="42" customFormat="1" ht="45" x14ac:dyDescent="0.25">
      <c r="A146" s="54" t="s">
        <v>631</v>
      </c>
      <c r="B146" s="37" t="s">
        <v>123</v>
      </c>
      <c r="C146" s="38" t="s">
        <v>414</v>
      </c>
      <c r="D146" s="38"/>
      <c r="E146" s="38"/>
      <c r="F146" s="38"/>
      <c r="G146" s="39">
        <v>21805.4</v>
      </c>
      <c r="H146" s="39" t="s">
        <v>255</v>
      </c>
      <c r="I146" s="39">
        <v>21805.4</v>
      </c>
      <c r="J146" s="39"/>
      <c r="K146" s="39"/>
      <c r="L146" s="39">
        <v>7416.8</v>
      </c>
      <c r="M146" s="39">
        <v>0</v>
      </c>
      <c r="N146" s="39">
        <f>L146-M146-O146</f>
        <v>7416.8</v>
      </c>
      <c r="O146" s="39"/>
      <c r="P146" s="39">
        <v>149.88999999999999</v>
      </c>
      <c r="Q146" s="39">
        <v>0</v>
      </c>
      <c r="R146" s="39">
        <f>P146-Q146-S146</f>
        <v>149.88999999999999</v>
      </c>
      <c r="S146" s="39"/>
      <c r="T146" s="39">
        <v>149.88999999999999</v>
      </c>
      <c r="U146" s="39">
        <v>0</v>
      </c>
      <c r="V146" s="39">
        <f>T146-U146-W146</f>
        <v>149.88999999999999</v>
      </c>
      <c r="W146" s="39"/>
      <c r="X146" s="39"/>
      <c r="Y146" s="7">
        <f t="shared" si="53"/>
        <v>2.020952432315823</v>
      </c>
      <c r="Z146" s="7"/>
      <c r="AA146" s="7">
        <f t="shared" si="54"/>
        <v>2.020952432315823</v>
      </c>
      <c r="AB146" s="7"/>
      <c r="AC146" s="7"/>
    </row>
    <row r="147" spans="1:29" s="42" customFormat="1" ht="75" x14ac:dyDescent="0.25">
      <c r="A147" s="54" t="s">
        <v>632</v>
      </c>
      <c r="B147" s="37" t="s">
        <v>125</v>
      </c>
      <c r="C147" s="38" t="s">
        <v>415</v>
      </c>
      <c r="D147" s="38"/>
      <c r="E147" s="38"/>
      <c r="F147" s="38"/>
      <c r="G147" s="39">
        <v>107.2</v>
      </c>
      <c r="H147" s="39">
        <v>107.2</v>
      </c>
      <c r="I147" s="39" t="s">
        <v>255</v>
      </c>
      <c r="J147" s="39"/>
      <c r="K147" s="39"/>
      <c r="L147" s="39">
        <v>107.2</v>
      </c>
      <c r="M147" s="39">
        <v>107.2</v>
      </c>
      <c r="N147" s="39">
        <f t="shared" ref="N147:N157" si="65">L147-M147-O147</f>
        <v>0</v>
      </c>
      <c r="O147" s="39"/>
      <c r="P147" s="39">
        <v>107.2</v>
      </c>
      <c r="Q147" s="39">
        <v>107.2</v>
      </c>
      <c r="R147" s="39">
        <f t="shared" ref="R147:R157" si="66">P147-Q147-S147</f>
        <v>0</v>
      </c>
      <c r="S147" s="39"/>
      <c r="T147" s="39">
        <v>107.2</v>
      </c>
      <c r="U147" s="39">
        <v>107.2</v>
      </c>
      <c r="V147" s="39">
        <f t="shared" ref="V147:V157" si="67">T147-U147-W147</f>
        <v>0</v>
      </c>
      <c r="W147" s="39"/>
      <c r="X147" s="39"/>
      <c r="Y147" s="7">
        <f t="shared" si="53"/>
        <v>100</v>
      </c>
      <c r="Z147" s="7">
        <f>U147/M147%</f>
        <v>100</v>
      </c>
      <c r="AA147" s="7"/>
      <c r="AB147" s="7"/>
      <c r="AC147" s="7"/>
    </row>
    <row r="148" spans="1:29" s="42" customFormat="1" ht="45" x14ac:dyDescent="0.25">
      <c r="A148" s="54" t="s">
        <v>633</v>
      </c>
      <c r="B148" s="37" t="s">
        <v>416</v>
      </c>
      <c r="C148" s="38" t="s">
        <v>417</v>
      </c>
      <c r="D148" s="38"/>
      <c r="E148" s="38"/>
      <c r="F148" s="38"/>
      <c r="G148" s="39">
        <v>100</v>
      </c>
      <c r="H148" s="39" t="s">
        <v>255</v>
      </c>
      <c r="I148" s="39">
        <v>100</v>
      </c>
      <c r="J148" s="39"/>
      <c r="K148" s="39"/>
      <c r="L148" s="39">
        <v>17.100000000000001</v>
      </c>
      <c r="M148" s="39">
        <v>0</v>
      </c>
      <c r="N148" s="39">
        <f t="shared" si="65"/>
        <v>17.100000000000001</v>
      </c>
      <c r="O148" s="39"/>
      <c r="P148" s="39">
        <v>17.100000000000001</v>
      </c>
      <c r="Q148" s="39">
        <v>0</v>
      </c>
      <c r="R148" s="39">
        <f t="shared" si="66"/>
        <v>17.100000000000001</v>
      </c>
      <c r="S148" s="39"/>
      <c r="T148" s="39">
        <v>17.100000000000001</v>
      </c>
      <c r="U148" s="39">
        <v>0</v>
      </c>
      <c r="V148" s="39">
        <f t="shared" si="67"/>
        <v>17.100000000000001</v>
      </c>
      <c r="W148" s="39"/>
      <c r="X148" s="39"/>
      <c r="Y148" s="7">
        <f>T148/(L148+K148)%</f>
        <v>100</v>
      </c>
      <c r="Z148" s="7"/>
      <c r="AA148" s="7">
        <f>V148/N148%</f>
        <v>100</v>
      </c>
      <c r="AB148" s="7"/>
      <c r="AC148" s="7"/>
    </row>
    <row r="149" spans="1:29" s="42" customFormat="1" ht="75" x14ac:dyDescent="0.25">
      <c r="A149" s="54" t="s">
        <v>634</v>
      </c>
      <c r="B149" s="37" t="s">
        <v>418</v>
      </c>
      <c r="C149" s="38" t="s">
        <v>419</v>
      </c>
      <c r="D149" s="38"/>
      <c r="E149" s="38"/>
      <c r="F149" s="38"/>
      <c r="G149" s="39">
        <v>98.9</v>
      </c>
      <c r="H149" s="39" t="s">
        <v>255</v>
      </c>
      <c r="I149" s="39">
        <v>98.9</v>
      </c>
      <c r="J149" s="39"/>
      <c r="K149" s="39"/>
      <c r="L149" s="39">
        <v>98.9</v>
      </c>
      <c r="M149" s="39">
        <v>0</v>
      </c>
      <c r="N149" s="39">
        <f t="shared" si="65"/>
        <v>98.9</v>
      </c>
      <c r="O149" s="39"/>
      <c r="P149" s="39">
        <v>98.88</v>
      </c>
      <c r="Q149" s="39">
        <v>0</v>
      </c>
      <c r="R149" s="39">
        <f t="shared" si="66"/>
        <v>98.88</v>
      </c>
      <c r="S149" s="39"/>
      <c r="T149" s="39">
        <v>98.88</v>
      </c>
      <c r="U149" s="39">
        <v>0</v>
      </c>
      <c r="V149" s="39">
        <f t="shared" si="67"/>
        <v>98.88</v>
      </c>
      <c r="W149" s="39"/>
      <c r="X149" s="39"/>
      <c r="Y149" s="7">
        <f>T149/(L149+K149)%</f>
        <v>99.979777553083906</v>
      </c>
      <c r="Z149" s="7"/>
      <c r="AA149" s="7">
        <f>V149/N149%</f>
        <v>99.979777553083906</v>
      </c>
      <c r="AB149" s="7"/>
      <c r="AC149" s="7"/>
    </row>
    <row r="150" spans="1:29" s="42" customFormat="1" ht="38.25" customHeight="1" x14ac:dyDescent="0.25">
      <c r="A150" s="54" t="s">
        <v>635</v>
      </c>
      <c r="B150" s="37" t="s">
        <v>126</v>
      </c>
      <c r="C150" s="38" t="s">
        <v>420</v>
      </c>
      <c r="D150" s="38"/>
      <c r="E150" s="38"/>
      <c r="F150" s="38"/>
      <c r="G150" s="39">
        <v>757.2</v>
      </c>
      <c r="H150" s="39" t="s">
        <v>255</v>
      </c>
      <c r="I150" s="39">
        <v>757.2</v>
      </c>
      <c r="J150" s="39"/>
      <c r="K150" s="39"/>
      <c r="L150" s="39">
        <v>320.2</v>
      </c>
      <c r="M150" s="39">
        <v>0</v>
      </c>
      <c r="N150" s="39">
        <f t="shared" si="65"/>
        <v>320.2</v>
      </c>
      <c r="O150" s="39"/>
      <c r="P150" s="39">
        <v>320.16000000000003</v>
      </c>
      <c r="Q150" s="39">
        <v>0</v>
      </c>
      <c r="R150" s="39">
        <f t="shared" si="66"/>
        <v>320.16000000000003</v>
      </c>
      <c r="S150" s="39"/>
      <c r="T150" s="39">
        <v>320.16000000000003</v>
      </c>
      <c r="U150" s="39">
        <v>0</v>
      </c>
      <c r="V150" s="39">
        <f t="shared" si="67"/>
        <v>320.16000000000003</v>
      </c>
      <c r="W150" s="39"/>
      <c r="X150" s="39"/>
      <c r="Y150" s="7">
        <f>T150/(L150+K150)%</f>
        <v>99.987507807620247</v>
      </c>
      <c r="Z150" s="7"/>
      <c r="AA150" s="7">
        <f>V150/N150%</f>
        <v>99.987507807620247</v>
      </c>
      <c r="AB150" s="7"/>
      <c r="AC150" s="7"/>
    </row>
    <row r="151" spans="1:29" s="42" customFormat="1" ht="45" x14ac:dyDescent="0.25">
      <c r="A151" s="54" t="s">
        <v>636</v>
      </c>
      <c r="B151" s="37" t="s">
        <v>124</v>
      </c>
      <c r="C151" s="38" t="s">
        <v>421</v>
      </c>
      <c r="D151" s="38"/>
      <c r="E151" s="38"/>
      <c r="F151" s="38"/>
      <c r="G151" s="39">
        <v>2498.1</v>
      </c>
      <c r="H151" s="39" t="s">
        <v>255</v>
      </c>
      <c r="I151" s="39">
        <v>2498.1</v>
      </c>
      <c r="J151" s="39"/>
      <c r="K151" s="39"/>
      <c r="L151" s="39">
        <v>2498.1</v>
      </c>
      <c r="M151" s="39">
        <v>0</v>
      </c>
      <c r="N151" s="39">
        <f t="shared" si="65"/>
        <v>2498.1</v>
      </c>
      <c r="O151" s="39"/>
      <c r="P151" s="39">
        <v>2498.1</v>
      </c>
      <c r="Q151" s="39">
        <v>0</v>
      </c>
      <c r="R151" s="39">
        <f t="shared" si="66"/>
        <v>2498.1</v>
      </c>
      <c r="S151" s="39"/>
      <c r="T151" s="39">
        <v>2498.1</v>
      </c>
      <c r="U151" s="39">
        <v>0</v>
      </c>
      <c r="V151" s="39">
        <f t="shared" si="67"/>
        <v>2498.1</v>
      </c>
      <c r="W151" s="39"/>
      <c r="X151" s="39"/>
      <c r="Y151" s="7">
        <f>T151/(L151+K151)%</f>
        <v>100</v>
      </c>
      <c r="Z151" s="7"/>
      <c r="AA151" s="7">
        <f>V151/N151%</f>
        <v>100</v>
      </c>
      <c r="AB151" s="7"/>
      <c r="AC151" s="7"/>
    </row>
    <row r="152" spans="1:29" s="42" customFormat="1" ht="175.5" customHeight="1" x14ac:dyDescent="0.25">
      <c r="A152" s="54" t="s">
        <v>637</v>
      </c>
      <c r="B152" s="37" t="s">
        <v>422</v>
      </c>
      <c r="C152" s="38" t="s">
        <v>423</v>
      </c>
      <c r="D152" s="38"/>
      <c r="E152" s="38"/>
      <c r="F152" s="38"/>
      <c r="G152" s="39">
        <v>178422</v>
      </c>
      <c r="H152" s="39" t="s">
        <v>255</v>
      </c>
      <c r="I152" s="39">
        <v>178422</v>
      </c>
      <c r="J152" s="39"/>
      <c r="K152" s="39"/>
      <c r="L152" s="39">
        <v>186722.8</v>
      </c>
      <c r="M152" s="39">
        <v>0</v>
      </c>
      <c r="N152" s="39">
        <f t="shared" si="65"/>
        <v>186722.8</v>
      </c>
      <c r="O152" s="39"/>
      <c r="P152" s="39">
        <v>186641.15</v>
      </c>
      <c r="Q152" s="39">
        <v>0</v>
      </c>
      <c r="R152" s="39">
        <f t="shared" si="66"/>
        <v>186641.15</v>
      </c>
      <c r="S152" s="39"/>
      <c r="T152" s="39">
        <v>186641.15</v>
      </c>
      <c r="U152" s="39">
        <v>0</v>
      </c>
      <c r="V152" s="39">
        <f t="shared" si="67"/>
        <v>186641.15</v>
      </c>
      <c r="W152" s="39"/>
      <c r="X152" s="39"/>
      <c r="Y152" s="7">
        <f t="shared" si="53"/>
        <v>99.956272078182209</v>
      </c>
      <c r="Z152" s="7"/>
      <c r="AA152" s="7">
        <f t="shared" si="54"/>
        <v>99.956272078182209</v>
      </c>
      <c r="AB152" s="7"/>
      <c r="AC152" s="7"/>
    </row>
    <row r="153" spans="1:29" ht="45" x14ac:dyDescent="0.25">
      <c r="A153" s="54" t="s">
        <v>638</v>
      </c>
      <c r="B153" s="37" t="s">
        <v>127</v>
      </c>
      <c r="C153" s="38" t="s">
        <v>424</v>
      </c>
      <c r="D153" s="38"/>
      <c r="E153" s="38"/>
      <c r="F153" s="38"/>
      <c r="G153" s="39">
        <v>18791.8</v>
      </c>
      <c r="H153" s="39">
        <v>18481.8</v>
      </c>
      <c r="I153" s="39">
        <v>310</v>
      </c>
      <c r="J153" s="39"/>
      <c r="K153" s="39"/>
      <c r="L153" s="39">
        <v>19881.7</v>
      </c>
      <c r="M153" s="39">
        <v>18481.8</v>
      </c>
      <c r="N153" s="39">
        <f t="shared" si="65"/>
        <v>1399.9000000000015</v>
      </c>
      <c r="O153" s="39"/>
      <c r="P153" s="39">
        <v>19881.689999999999</v>
      </c>
      <c r="Q153" s="39">
        <v>18481.79</v>
      </c>
      <c r="R153" s="39">
        <f t="shared" si="66"/>
        <v>1399.8999999999978</v>
      </c>
      <c r="S153" s="39"/>
      <c r="T153" s="39">
        <v>19837.099999999999</v>
      </c>
      <c r="U153" s="39">
        <v>18481.79</v>
      </c>
      <c r="V153" s="39">
        <f t="shared" si="67"/>
        <v>1355.3099999999977</v>
      </c>
      <c r="W153" s="39"/>
      <c r="X153" s="39"/>
      <c r="Y153" s="7">
        <f t="shared" si="53"/>
        <v>99.775673106424492</v>
      </c>
      <c r="Z153" s="7">
        <f>U153/M153%</f>
        <v>99.999945892716084</v>
      </c>
      <c r="AA153" s="7"/>
      <c r="AB153" s="7"/>
      <c r="AC153" s="7"/>
    </row>
    <row r="154" spans="1:29" s="42" customFormat="1" ht="45" x14ac:dyDescent="0.25">
      <c r="A154" s="54" t="s">
        <v>639</v>
      </c>
      <c r="B154" s="37" t="s">
        <v>67</v>
      </c>
      <c r="C154" s="38" t="s">
        <v>425</v>
      </c>
      <c r="D154" s="38"/>
      <c r="E154" s="38"/>
      <c r="F154" s="38"/>
      <c r="G154" s="39">
        <v>47309.599999999999</v>
      </c>
      <c r="H154" s="39" t="s">
        <v>255</v>
      </c>
      <c r="I154" s="39">
        <v>47309.599999999999</v>
      </c>
      <c r="J154" s="39"/>
      <c r="K154" s="39"/>
      <c r="L154" s="39">
        <v>47309.599999999999</v>
      </c>
      <c r="M154" s="39">
        <v>0</v>
      </c>
      <c r="N154" s="39">
        <f t="shared" si="65"/>
        <v>47309.599999999999</v>
      </c>
      <c r="O154" s="39"/>
      <c r="P154" s="39">
        <v>47008.74</v>
      </c>
      <c r="Q154" s="39">
        <v>0</v>
      </c>
      <c r="R154" s="39">
        <f t="shared" si="66"/>
        <v>47008.74</v>
      </c>
      <c r="S154" s="39"/>
      <c r="T154" s="39">
        <v>46980.86</v>
      </c>
      <c r="U154" s="39">
        <v>0</v>
      </c>
      <c r="V154" s="39">
        <f t="shared" si="67"/>
        <v>46980.86</v>
      </c>
      <c r="W154" s="39"/>
      <c r="X154" s="39"/>
      <c r="Y154" s="7">
        <f t="shared" si="53"/>
        <v>99.305130459779832</v>
      </c>
      <c r="Z154" s="7"/>
      <c r="AA154" s="7">
        <f t="shared" si="54"/>
        <v>99.305130459779832</v>
      </c>
      <c r="AB154" s="7"/>
      <c r="AC154" s="7"/>
    </row>
    <row r="155" spans="1:29" s="42" customFormat="1" ht="105" x14ac:dyDescent="0.25">
      <c r="A155" s="54" t="s">
        <v>640</v>
      </c>
      <c r="B155" s="37" t="s">
        <v>426</v>
      </c>
      <c r="C155" s="38" t="s">
        <v>427</v>
      </c>
      <c r="D155" s="38"/>
      <c r="E155" s="38"/>
      <c r="F155" s="38"/>
      <c r="G155" s="39">
        <v>900</v>
      </c>
      <c r="H155" s="39" t="s">
        <v>255</v>
      </c>
      <c r="I155" s="39">
        <v>900</v>
      </c>
      <c r="J155" s="39"/>
      <c r="K155" s="39"/>
      <c r="L155" s="39">
        <v>214.6</v>
      </c>
      <c r="M155" s="39">
        <v>0</v>
      </c>
      <c r="N155" s="39">
        <f t="shared" si="65"/>
        <v>214.6</v>
      </c>
      <c r="O155" s="39"/>
      <c r="P155" s="39">
        <v>214.52</v>
      </c>
      <c r="Q155" s="39">
        <v>0</v>
      </c>
      <c r="R155" s="39">
        <f t="shared" si="66"/>
        <v>214.52</v>
      </c>
      <c r="S155" s="39"/>
      <c r="T155" s="39">
        <v>214.52</v>
      </c>
      <c r="U155" s="39">
        <v>0</v>
      </c>
      <c r="V155" s="39">
        <f t="shared" si="67"/>
        <v>214.52</v>
      </c>
      <c r="W155" s="39"/>
      <c r="X155" s="39"/>
      <c r="Y155" s="7">
        <f>T155/(L155+K155)%</f>
        <v>99.962721342031699</v>
      </c>
      <c r="Z155" s="7"/>
      <c r="AA155" s="7">
        <f>V155/N155%</f>
        <v>99.962721342031699</v>
      </c>
      <c r="AB155" s="7"/>
      <c r="AC155" s="7"/>
    </row>
    <row r="156" spans="1:29" s="42" customFormat="1" ht="45" x14ac:dyDescent="0.25">
      <c r="A156" s="54" t="s">
        <v>641</v>
      </c>
      <c r="B156" s="37" t="s">
        <v>428</v>
      </c>
      <c r="C156" s="38" t="s">
        <v>429</v>
      </c>
      <c r="D156" s="38"/>
      <c r="E156" s="38"/>
      <c r="F156" s="38"/>
      <c r="G156" s="39">
        <v>5766.6</v>
      </c>
      <c r="H156" s="39" t="s">
        <v>255</v>
      </c>
      <c r="I156" s="39">
        <v>5766.6</v>
      </c>
      <c r="J156" s="39"/>
      <c r="K156" s="39"/>
      <c r="L156" s="39">
        <v>5766.6</v>
      </c>
      <c r="M156" s="39">
        <v>0</v>
      </c>
      <c r="N156" s="39">
        <f t="shared" si="65"/>
        <v>5766.6</v>
      </c>
      <c r="O156" s="39"/>
      <c r="P156" s="39">
        <v>5766.54</v>
      </c>
      <c r="Q156" s="39">
        <v>0</v>
      </c>
      <c r="R156" s="39">
        <f t="shared" si="66"/>
        <v>5766.54</v>
      </c>
      <c r="S156" s="39"/>
      <c r="T156" s="39">
        <v>5766.54</v>
      </c>
      <c r="U156" s="39">
        <v>0</v>
      </c>
      <c r="V156" s="39">
        <f t="shared" si="67"/>
        <v>5766.54</v>
      </c>
      <c r="W156" s="39"/>
      <c r="X156" s="39"/>
      <c r="Y156" s="7">
        <f>T156/(L156+K156)%</f>
        <v>99.99895952554364</v>
      </c>
      <c r="Z156" s="7"/>
      <c r="AA156" s="7">
        <f>V156/N156%</f>
        <v>99.99895952554364</v>
      </c>
      <c r="AB156" s="7"/>
      <c r="AC156" s="7"/>
    </row>
    <row r="157" spans="1:29" s="42" customFormat="1" ht="60" x14ac:dyDescent="0.25">
      <c r="A157" s="54" t="s">
        <v>642</v>
      </c>
      <c r="B157" s="37" t="s">
        <v>472</v>
      </c>
      <c r="C157" s="38" t="s">
        <v>473</v>
      </c>
      <c r="D157" s="38"/>
      <c r="E157" s="38"/>
      <c r="F157" s="38"/>
      <c r="G157" s="39" t="s">
        <v>255</v>
      </c>
      <c r="H157" s="39" t="s">
        <v>255</v>
      </c>
      <c r="I157" s="39" t="s">
        <v>255</v>
      </c>
      <c r="J157" s="39"/>
      <c r="K157" s="39"/>
      <c r="L157" s="39">
        <v>3345.7</v>
      </c>
      <c r="M157" s="39">
        <v>0</v>
      </c>
      <c r="N157" s="39">
        <f t="shared" si="65"/>
        <v>3345.7</v>
      </c>
      <c r="O157" s="39"/>
      <c r="P157" s="39">
        <v>0</v>
      </c>
      <c r="Q157" s="39">
        <v>0</v>
      </c>
      <c r="R157" s="39">
        <f t="shared" si="66"/>
        <v>0</v>
      </c>
      <c r="S157" s="39"/>
      <c r="T157" s="39">
        <v>0</v>
      </c>
      <c r="U157" s="39">
        <v>0</v>
      </c>
      <c r="V157" s="39">
        <f t="shared" si="67"/>
        <v>0</v>
      </c>
      <c r="W157" s="39"/>
      <c r="X157" s="39"/>
      <c r="Y157" s="7">
        <f t="shared" ref="Y157" si="68">T157/(L157+K157)%</f>
        <v>0</v>
      </c>
      <c r="Z157" s="7"/>
      <c r="AA157" s="7">
        <f t="shared" ref="AA157" si="69">V157/N157%</f>
        <v>0</v>
      </c>
      <c r="AB157" s="7"/>
      <c r="AC157" s="7"/>
    </row>
    <row r="158" spans="1:29" s="42" customFormat="1" ht="60" x14ac:dyDescent="0.25">
      <c r="A158" s="54" t="s">
        <v>643</v>
      </c>
      <c r="B158" s="37" t="s">
        <v>486</v>
      </c>
      <c r="C158" s="38" t="s">
        <v>485</v>
      </c>
      <c r="D158" s="38"/>
      <c r="E158" s="38"/>
      <c r="F158" s="38"/>
      <c r="G158" s="39">
        <v>4194.3999999999996</v>
      </c>
      <c r="H158" s="39">
        <v>4194.3999999999996</v>
      </c>
      <c r="I158" s="39" t="s">
        <v>255</v>
      </c>
      <c r="J158" s="39"/>
      <c r="K158" s="39"/>
      <c r="L158" s="39">
        <v>0</v>
      </c>
      <c r="M158" s="39">
        <v>0</v>
      </c>
      <c r="N158" s="39">
        <v>0</v>
      </c>
      <c r="O158" s="39"/>
      <c r="P158" s="39">
        <v>0</v>
      </c>
      <c r="Q158" s="39">
        <v>0</v>
      </c>
      <c r="R158" s="39">
        <v>0</v>
      </c>
      <c r="S158" s="39"/>
      <c r="T158" s="39">
        <v>0</v>
      </c>
      <c r="U158" s="39">
        <v>0</v>
      </c>
      <c r="V158" s="39">
        <v>0</v>
      </c>
      <c r="W158" s="39"/>
      <c r="X158" s="39"/>
      <c r="Y158" s="7"/>
      <c r="Z158" s="7"/>
      <c r="AA158" s="7"/>
      <c r="AB158" s="7"/>
      <c r="AC158" s="7"/>
    </row>
    <row r="159" spans="1:29" s="41" customFormat="1" ht="42.75" x14ac:dyDescent="0.25">
      <c r="A159" s="53">
        <v>16</v>
      </c>
      <c r="B159" s="50" t="s">
        <v>128</v>
      </c>
      <c r="C159" s="19" t="s">
        <v>430</v>
      </c>
      <c r="D159" s="19"/>
      <c r="E159" s="19"/>
      <c r="F159" s="19"/>
      <c r="G159" s="15">
        <f t="shared" ref="G159:S159" si="70">SUM(G160:G165)</f>
        <v>8430481.5</v>
      </c>
      <c r="H159" s="15">
        <f t="shared" si="70"/>
        <v>7488064.7000000002</v>
      </c>
      <c r="I159" s="15">
        <f t="shared" si="70"/>
        <v>942416.79999999993</v>
      </c>
      <c r="J159" s="15">
        <f t="shared" si="70"/>
        <v>0</v>
      </c>
      <c r="K159" s="15">
        <f t="shared" si="70"/>
        <v>7488064.6799999997</v>
      </c>
      <c r="L159" s="15">
        <f t="shared" si="70"/>
        <v>6037767.4000000004</v>
      </c>
      <c r="M159" s="15">
        <f t="shared" si="70"/>
        <v>5100000</v>
      </c>
      <c r="N159" s="15">
        <f t="shared" si="70"/>
        <v>937767.39999999991</v>
      </c>
      <c r="O159" s="15">
        <f t="shared" si="70"/>
        <v>0</v>
      </c>
      <c r="P159" s="15">
        <f t="shared" si="70"/>
        <v>668903.98</v>
      </c>
      <c r="Q159" s="15">
        <f t="shared" si="70"/>
        <v>0</v>
      </c>
      <c r="R159" s="15">
        <f t="shared" si="70"/>
        <v>668903.98</v>
      </c>
      <c r="S159" s="15">
        <f t="shared" si="70"/>
        <v>0</v>
      </c>
      <c r="T159" s="15">
        <f>SUM(T160:T165)</f>
        <v>8153624.8799999999</v>
      </c>
      <c r="U159" s="15">
        <f t="shared" ref="U159:X159" si="71">SUM(U160:U165)</f>
        <v>0</v>
      </c>
      <c r="V159" s="15">
        <f t="shared" si="71"/>
        <v>665560.20000000042</v>
      </c>
      <c r="W159" s="15">
        <f t="shared" si="71"/>
        <v>0</v>
      </c>
      <c r="X159" s="15">
        <f t="shared" si="71"/>
        <v>7488064.6799999997</v>
      </c>
      <c r="Y159" s="7">
        <f t="shared" si="53"/>
        <v>60.281872728971514</v>
      </c>
      <c r="Z159" s="7"/>
      <c r="AA159" s="7">
        <f t="shared" si="54"/>
        <v>70.972844652096086</v>
      </c>
      <c r="AB159" s="7"/>
      <c r="AC159" s="7"/>
    </row>
    <row r="160" spans="1:29" s="42" customFormat="1" ht="45" x14ac:dyDescent="0.25">
      <c r="A160" s="54" t="s">
        <v>644</v>
      </c>
      <c r="B160" s="37" t="s">
        <v>431</v>
      </c>
      <c r="C160" s="38" t="s">
        <v>432</v>
      </c>
      <c r="D160" s="38"/>
      <c r="E160" s="38"/>
      <c r="F160" s="38"/>
      <c r="G160" s="39">
        <v>40999.4</v>
      </c>
      <c r="H160" s="39" t="s">
        <v>255</v>
      </c>
      <c r="I160" s="39">
        <v>40999.4</v>
      </c>
      <c r="J160" s="39"/>
      <c r="K160" s="39"/>
      <c r="L160" s="39">
        <v>40999.4</v>
      </c>
      <c r="M160" s="39"/>
      <c r="N160" s="39">
        <f t="shared" ref="N160:N165" si="72">L160-M160-O160</f>
        <v>40999.4</v>
      </c>
      <c r="O160" s="39"/>
      <c r="P160" s="39">
        <v>40999.39</v>
      </c>
      <c r="Q160" s="39"/>
      <c r="R160" s="39">
        <f t="shared" ref="R160:R165" si="73">P160-Q160-S160</f>
        <v>40999.39</v>
      </c>
      <c r="S160" s="39"/>
      <c r="T160" s="39">
        <v>40999.39</v>
      </c>
      <c r="U160" s="39"/>
      <c r="V160" s="39">
        <f t="shared" ref="V160:V165" si="74">T160-U160-W160-X160</f>
        <v>40999.39</v>
      </c>
      <c r="W160" s="39"/>
      <c r="X160" s="39"/>
      <c r="Y160" s="7"/>
      <c r="Z160" s="7"/>
      <c r="AA160" s="7"/>
      <c r="AB160" s="7"/>
      <c r="AC160" s="7"/>
    </row>
    <row r="161" spans="1:29" s="42" customFormat="1" ht="60" x14ac:dyDescent="0.25">
      <c r="A161" s="54" t="s">
        <v>645</v>
      </c>
      <c r="B161" s="37" t="s">
        <v>129</v>
      </c>
      <c r="C161" s="38" t="s">
        <v>433</v>
      </c>
      <c r="D161" s="38"/>
      <c r="E161" s="38"/>
      <c r="F161" s="38"/>
      <c r="G161" s="39">
        <v>563389.1</v>
      </c>
      <c r="H161" s="39" t="s">
        <v>255</v>
      </c>
      <c r="I161" s="39">
        <v>563389.1</v>
      </c>
      <c r="J161" s="39">
        <v>0</v>
      </c>
      <c r="K161" s="39">
        <v>0</v>
      </c>
      <c r="L161" s="39">
        <v>563389.1</v>
      </c>
      <c r="M161" s="39">
        <v>0</v>
      </c>
      <c r="N161" s="39">
        <f t="shared" si="72"/>
        <v>563389.1</v>
      </c>
      <c r="O161" s="39"/>
      <c r="P161" s="39">
        <v>563389.1</v>
      </c>
      <c r="Q161" s="39">
        <v>0</v>
      </c>
      <c r="R161" s="39">
        <f t="shared" si="73"/>
        <v>563389.1</v>
      </c>
      <c r="S161" s="39"/>
      <c r="T161" s="39">
        <v>563389.07999999996</v>
      </c>
      <c r="U161" s="39">
        <v>0</v>
      </c>
      <c r="V161" s="39">
        <f t="shared" si="74"/>
        <v>563389.07999999996</v>
      </c>
      <c r="W161" s="39"/>
      <c r="X161" s="39"/>
      <c r="Y161" s="7">
        <f t="shared" si="53"/>
        <v>99.999996450055562</v>
      </c>
      <c r="Z161" s="7"/>
      <c r="AA161" s="7">
        <f t="shared" si="54"/>
        <v>99.999996450055562</v>
      </c>
      <c r="AB161" s="7"/>
      <c r="AC161" s="7"/>
    </row>
    <row r="162" spans="1:29" s="42" customFormat="1" ht="105" x14ac:dyDescent="0.25">
      <c r="A162" s="54" t="s">
        <v>646</v>
      </c>
      <c r="B162" s="37" t="s">
        <v>434</v>
      </c>
      <c r="C162" s="38" t="s">
        <v>435</v>
      </c>
      <c r="D162" s="38"/>
      <c r="E162" s="38"/>
      <c r="F162" s="38"/>
      <c r="G162" s="39">
        <v>268420</v>
      </c>
      <c r="H162" s="39" t="s">
        <v>255</v>
      </c>
      <c r="I162" s="39">
        <v>268420</v>
      </c>
      <c r="J162" s="39"/>
      <c r="K162" s="39"/>
      <c r="L162" s="39">
        <v>5368420</v>
      </c>
      <c r="M162" s="39">
        <v>5100000</v>
      </c>
      <c r="N162" s="39">
        <f t="shared" si="72"/>
        <v>268420</v>
      </c>
      <c r="O162" s="39"/>
      <c r="P162" s="39">
        <v>0</v>
      </c>
      <c r="Q162" s="39">
        <v>0</v>
      </c>
      <c r="R162" s="39">
        <f t="shared" si="73"/>
        <v>0</v>
      </c>
      <c r="S162" s="39"/>
      <c r="T162" s="39">
        <v>0</v>
      </c>
      <c r="U162" s="39">
        <v>0</v>
      </c>
      <c r="V162" s="39">
        <f t="shared" si="74"/>
        <v>0</v>
      </c>
      <c r="W162" s="39"/>
      <c r="X162" s="39"/>
      <c r="Y162" s="7">
        <f>T162/(L162+K162)%</f>
        <v>0</v>
      </c>
      <c r="Z162" s="7"/>
      <c r="AA162" s="7">
        <f>V162/N162%</f>
        <v>0</v>
      </c>
      <c r="AB162" s="7"/>
      <c r="AC162" s="7"/>
    </row>
    <row r="163" spans="1:29" s="42" customFormat="1" ht="49.5" customHeight="1" x14ac:dyDescent="0.25">
      <c r="A163" s="54" t="s">
        <v>647</v>
      </c>
      <c r="B163" s="37" t="s">
        <v>469</v>
      </c>
      <c r="C163" s="38" t="s">
        <v>436</v>
      </c>
      <c r="D163" s="38"/>
      <c r="E163" s="38"/>
      <c r="F163" s="38"/>
      <c r="G163" s="39">
        <v>7493767.2999999998</v>
      </c>
      <c r="H163" s="39">
        <v>7488064.7000000002</v>
      </c>
      <c r="I163" s="39">
        <v>5702.6</v>
      </c>
      <c r="J163" s="39"/>
      <c r="K163" s="39">
        <v>7488064.6799999997</v>
      </c>
      <c r="L163" s="39">
        <v>4553.2</v>
      </c>
      <c r="M163" s="39">
        <v>0</v>
      </c>
      <c r="N163" s="39">
        <f t="shared" si="72"/>
        <v>4553.2</v>
      </c>
      <c r="O163" s="39"/>
      <c r="P163" s="39">
        <v>4483.78</v>
      </c>
      <c r="Q163" s="39">
        <v>0</v>
      </c>
      <c r="R163" s="39">
        <f t="shared" si="73"/>
        <v>4483.78</v>
      </c>
      <c r="S163" s="39"/>
      <c r="T163" s="39">
        <v>7489952.9500000002</v>
      </c>
      <c r="U163" s="39">
        <v>0</v>
      </c>
      <c r="V163" s="39">
        <f t="shared" si="74"/>
        <v>1888.2700000004843</v>
      </c>
      <c r="W163" s="39"/>
      <c r="X163" s="39">
        <v>7488064.6799999997</v>
      </c>
      <c r="Y163" s="7">
        <f t="shared" si="53"/>
        <v>99.964432591616443</v>
      </c>
      <c r="Z163" s="7"/>
      <c r="AA163" s="7">
        <f t="shared" si="54"/>
        <v>41.471272950902318</v>
      </c>
      <c r="AB163" s="7"/>
      <c r="AC163" s="7">
        <f>X163/K163%</f>
        <v>100</v>
      </c>
    </row>
    <row r="164" spans="1:29" s="42" customFormat="1" ht="55.5" customHeight="1" x14ac:dyDescent="0.25">
      <c r="A164" s="54" t="s">
        <v>648</v>
      </c>
      <c r="B164" s="37" t="s">
        <v>437</v>
      </c>
      <c r="C164" s="38" t="s">
        <v>438</v>
      </c>
      <c r="D164" s="38"/>
      <c r="E164" s="38"/>
      <c r="F164" s="38"/>
      <c r="G164" s="39">
        <v>4000</v>
      </c>
      <c r="H164" s="39" t="s">
        <v>255</v>
      </c>
      <c r="I164" s="39">
        <v>4000</v>
      </c>
      <c r="J164" s="39"/>
      <c r="K164" s="39"/>
      <c r="L164" s="39">
        <v>0</v>
      </c>
      <c r="M164" s="39">
        <v>0</v>
      </c>
      <c r="N164" s="39">
        <f t="shared" si="72"/>
        <v>0</v>
      </c>
      <c r="O164" s="39"/>
      <c r="P164" s="39">
        <v>0</v>
      </c>
      <c r="Q164" s="39">
        <v>0</v>
      </c>
      <c r="R164" s="39">
        <f t="shared" si="73"/>
        <v>0</v>
      </c>
      <c r="S164" s="39">
        <v>0</v>
      </c>
      <c r="T164" s="39">
        <v>0</v>
      </c>
      <c r="U164" s="39">
        <v>0</v>
      </c>
      <c r="V164" s="39">
        <f t="shared" si="74"/>
        <v>0</v>
      </c>
      <c r="W164" s="39"/>
      <c r="X164" s="39"/>
      <c r="Y164" s="7"/>
      <c r="Z164" s="7"/>
      <c r="AA164" s="7"/>
      <c r="AB164" s="7"/>
      <c r="AC164" s="7"/>
    </row>
    <row r="165" spans="1:29" s="42" customFormat="1" ht="70.5" customHeight="1" x14ac:dyDescent="0.25">
      <c r="A165" s="54" t="s">
        <v>649</v>
      </c>
      <c r="B165" s="37" t="s">
        <v>46</v>
      </c>
      <c r="C165" s="38" t="s">
        <v>439</v>
      </c>
      <c r="D165" s="38"/>
      <c r="E165" s="38"/>
      <c r="F165" s="38"/>
      <c r="G165" s="39">
        <v>59905.7</v>
      </c>
      <c r="H165" s="39" t="s">
        <v>255</v>
      </c>
      <c r="I165" s="39">
        <v>59905.7</v>
      </c>
      <c r="J165" s="39"/>
      <c r="K165" s="39"/>
      <c r="L165" s="39">
        <v>60405.7</v>
      </c>
      <c r="M165" s="39">
        <v>0</v>
      </c>
      <c r="N165" s="39">
        <f t="shared" si="72"/>
        <v>60405.7</v>
      </c>
      <c r="O165" s="39"/>
      <c r="P165" s="39">
        <v>60031.71</v>
      </c>
      <c r="Q165" s="39">
        <v>0</v>
      </c>
      <c r="R165" s="39">
        <f t="shared" si="73"/>
        <v>60031.71</v>
      </c>
      <c r="S165" s="39"/>
      <c r="T165" s="39">
        <v>59283.46</v>
      </c>
      <c r="U165" s="39">
        <v>0</v>
      </c>
      <c r="V165" s="39">
        <f t="shared" si="74"/>
        <v>59283.46</v>
      </c>
      <c r="W165" s="39"/>
      <c r="X165" s="39"/>
      <c r="Y165" s="7">
        <f t="shared" si="53"/>
        <v>98.142162080730785</v>
      </c>
      <c r="Z165" s="7"/>
      <c r="AA165" s="7">
        <f t="shared" si="54"/>
        <v>98.142162080730785</v>
      </c>
      <c r="AB165" s="7"/>
      <c r="AC165" s="7"/>
    </row>
    <row r="166" spans="1:29" s="41" customFormat="1" ht="75" customHeight="1" x14ac:dyDescent="0.25">
      <c r="A166" s="53">
        <v>17</v>
      </c>
      <c r="B166" s="8" t="s">
        <v>130</v>
      </c>
      <c r="C166" s="19" t="s">
        <v>440</v>
      </c>
      <c r="D166" s="19"/>
      <c r="E166" s="19"/>
      <c r="F166" s="19"/>
      <c r="G166" s="15">
        <f t="shared" ref="G166:X166" si="75">SUM(G167:G169)</f>
        <v>1558.6</v>
      </c>
      <c r="H166" s="15">
        <f t="shared" si="75"/>
        <v>0</v>
      </c>
      <c r="I166" s="15">
        <f t="shared" si="75"/>
        <v>1558.6</v>
      </c>
      <c r="J166" s="15">
        <f t="shared" si="75"/>
        <v>0</v>
      </c>
      <c r="K166" s="15">
        <f t="shared" si="75"/>
        <v>0</v>
      </c>
      <c r="L166" s="15">
        <f t="shared" si="75"/>
        <v>1558.6</v>
      </c>
      <c r="M166" s="15">
        <f t="shared" si="75"/>
        <v>0</v>
      </c>
      <c r="N166" s="15">
        <f t="shared" si="75"/>
        <v>1558.6</v>
      </c>
      <c r="O166" s="15">
        <f t="shared" si="75"/>
        <v>0</v>
      </c>
      <c r="P166" s="15">
        <f t="shared" si="75"/>
        <v>1558.6</v>
      </c>
      <c r="Q166" s="15">
        <f t="shared" si="75"/>
        <v>0</v>
      </c>
      <c r="R166" s="15">
        <f t="shared" si="75"/>
        <v>1558.6</v>
      </c>
      <c r="S166" s="15">
        <f t="shared" si="75"/>
        <v>0</v>
      </c>
      <c r="T166" s="15">
        <f t="shared" si="75"/>
        <v>1558.38</v>
      </c>
      <c r="U166" s="15">
        <f t="shared" si="75"/>
        <v>0</v>
      </c>
      <c r="V166" s="15">
        <f t="shared" si="75"/>
        <v>1558.38</v>
      </c>
      <c r="W166" s="15">
        <f t="shared" si="75"/>
        <v>0</v>
      </c>
      <c r="X166" s="15">
        <f t="shared" si="75"/>
        <v>0</v>
      </c>
      <c r="Y166" s="7">
        <f t="shared" si="53"/>
        <v>99.985884768381894</v>
      </c>
      <c r="Z166" s="7"/>
      <c r="AA166" s="7">
        <f t="shared" si="54"/>
        <v>99.985884768381894</v>
      </c>
      <c r="AB166" s="7"/>
      <c r="AC166" s="7"/>
    </row>
    <row r="167" spans="1:29" s="42" customFormat="1" ht="38.25" customHeight="1" x14ac:dyDescent="0.25">
      <c r="A167" s="54" t="s">
        <v>650</v>
      </c>
      <c r="B167" s="37" t="s">
        <v>131</v>
      </c>
      <c r="C167" s="38" t="s">
        <v>441</v>
      </c>
      <c r="D167" s="38"/>
      <c r="E167" s="38"/>
      <c r="F167" s="38"/>
      <c r="G167" s="39">
        <v>542</v>
      </c>
      <c r="H167" s="39" t="s">
        <v>255</v>
      </c>
      <c r="I167" s="39">
        <v>542</v>
      </c>
      <c r="J167" s="39"/>
      <c r="K167" s="39"/>
      <c r="L167" s="39">
        <v>542</v>
      </c>
      <c r="M167" s="39">
        <v>0</v>
      </c>
      <c r="N167" s="39">
        <f>L167-M167-O167</f>
        <v>542</v>
      </c>
      <c r="O167" s="39"/>
      <c r="P167" s="39">
        <v>542</v>
      </c>
      <c r="Q167" s="39">
        <v>0</v>
      </c>
      <c r="R167" s="39">
        <f>P167-Q167-S167</f>
        <v>542</v>
      </c>
      <c r="S167" s="39"/>
      <c r="T167" s="39">
        <v>541.78</v>
      </c>
      <c r="U167" s="39">
        <v>0</v>
      </c>
      <c r="V167" s="39">
        <f>T167-U167-W167</f>
        <v>541.78</v>
      </c>
      <c r="W167" s="39"/>
      <c r="X167" s="39"/>
      <c r="Y167" s="7">
        <f t="shared" si="53"/>
        <v>99.959409594095931</v>
      </c>
      <c r="Z167" s="7"/>
      <c r="AA167" s="7">
        <f t="shared" si="54"/>
        <v>99.959409594095931</v>
      </c>
      <c r="AB167" s="7"/>
      <c r="AC167" s="7"/>
    </row>
    <row r="168" spans="1:29" s="42" customFormat="1" ht="80.25" customHeight="1" x14ac:dyDescent="0.25">
      <c r="A168" s="54" t="s">
        <v>651</v>
      </c>
      <c r="B168" s="37" t="s">
        <v>132</v>
      </c>
      <c r="C168" s="38" t="s">
        <v>442</v>
      </c>
      <c r="D168" s="38"/>
      <c r="E168" s="38"/>
      <c r="F168" s="38"/>
      <c r="G168" s="39">
        <v>516.6</v>
      </c>
      <c r="H168" s="39" t="s">
        <v>255</v>
      </c>
      <c r="I168" s="39">
        <v>516.6</v>
      </c>
      <c r="J168" s="39"/>
      <c r="K168" s="39"/>
      <c r="L168" s="39">
        <v>516.6</v>
      </c>
      <c r="M168" s="39">
        <v>0</v>
      </c>
      <c r="N168" s="39">
        <f>L168-M168-O168</f>
        <v>516.6</v>
      </c>
      <c r="O168" s="39"/>
      <c r="P168" s="39">
        <v>516.6</v>
      </c>
      <c r="Q168" s="39">
        <v>0</v>
      </c>
      <c r="R168" s="39">
        <f>P168-Q168-S168</f>
        <v>516.6</v>
      </c>
      <c r="S168" s="39"/>
      <c r="T168" s="39">
        <v>516.6</v>
      </c>
      <c r="U168" s="39">
        <v>0</v>
      </c>
      <c r="V168" s="39">
        <f>T168-U168-W168</f>
        <v>516.6</v>
      </c>
      <c r="W168" s="39"/>
      <c r="X168" s="39"/>
      <c r="Y168" s="7">
        <f t="shared" si="53"/>
        <v>100</v>
      </c>
      <c r="Z168" s="7"/>
      <c r="AA168" s="7">
        <f t="shared" si="54"/>
        <v>100</v>
      </c>
      <c r="AB168" s="7"/>
      <c r="AC168" s="7"/>
    </row>
    <row r="169" spans="1:29" s="42" customFormat="1" ht="53.25" customHeight="1" x14ac:dyDescent="0.25">
      <c r="A169" s="54" t="s">
        <v>652</v>
      </c>
      <c r="B169" s="37" t="s">
        <v>133</v>
      </c>
      <c r="C169" s="38" t="s">
        <v>443</v>
      </c>
      <c r="D169" s="38"/>
      <c r="E169" s="38"/>
      <c r="F169" s="38"/>
      <c r="G169" s="39">
        <v>500</v>
      </c>
      <c r="H169" s="39" t="s">
        <v>255</v>
      </c>
      <c r="I169" s="39">
        <v>500</v>
      </c>
      <c r="J169" s="39"/>
      <c r="K169" s="39"/>
      <c r="L169" s="39">
        <v>500</v>
      </c>
      <c r="M169" s="39">
        <v>0</v>
      </c>
      <c r="N169" s="39">
        <f>L169-M169-O169</f>
        <v>500</v>
      </c>
      <c r="O169" s="39"/>
      <c r="P169" s="39">
        <v>500</v>
      </c>
      <c r="Q169" s="39">
        <v>0</v>
      </c>
      <c r="R169" s="39">
        <f>P169-Q169-S169</f>
        <v>500</v>
      </c>
      <c r="S169" s="39"/>
      <c r="T169" s="39">
        <v>500</v>
      </c>
      <c r="U169" s="39">
        <v>0</v>
      </c>
      <c r="V169" s="39">
        <f>T169-U169-W169</f>
        <v>500</v>
      </c>
      <c r="W169" s="39"/>
      <c r="X169" s="39"/>
      <c r="Y169" s="7">
        <f t="shared" si="53"/>
        <v>100</v>
      </c>
      <c r="Z169" s="7"/>
      <c r="AA169" s="7">
        <f t="shared" si="54"/>
        <v>100</v>
      </c>
      <c r="AB169" s="7"/>
      <c r="AC169" s="7"/>
    </row>
    <row r="170" spans="1:29" s="41" customFormat="1" ht="57.75" x14ac:dyDescent="0.25">
      <c r="A170" s="53">
        <v>18</v>
      </c>
      <c r="B170" s="8" t="s">
        <v>134</v>
      </c>
      <c r="C170" s="19" t="s">
        <v>444</v>
      </c>
      <c r="D170" s="19"/>
      <c r="E170" s="19"/>
      <c r="F170" s="19"/>
      <c r="G170" s="15">
        <f t="shared" ref="G170:X170" si="76">SUM(G171:G173)</f>
        <v>567694.19999999995</v>
      </c>
      <c r="H170" s="15">
        <f t="shared" si="76"/>
        <v>397816.5</v>
      </c>
      <c r="I170" s="15">
        <f t="shared" si="76"/>
        <v>169877.7</v>
      </c>
      <c r="J170" s="15">
        <f t="shared" si="76"/>
        <v>0</v>
      </c>
      <c r="K170" s="15">
        <f t="shared" si="76"/>
        <v>0</v>
      </c>
      <c r="L170" s="15">
        <f t="shared" si="76"/>
        <v>553589.69999999995</v>
      </c>
      <c r="M170" s="15">
        <f t="shared" si="76"/>
        <v>397816.5</v>
      </c>
      <c r="N170" s="15">
        <f t="shared" si="76"/>
        <v>155773.20000000001</v>
      </c>
      <c r="O170" s="15">
        <f t="shared" si="76"/>
        <v>0</v>
      </c>
      <c r="P170" s="15">
        <f t="shared" si="76"/>
        <v>549692.49</v>
      </c>
      <c r="Q170" s="15">
        <f t="shared" si="76"/>
        <v>397816.5</v>
      </c>
      <c r="R170" s="15">
        <f t="shared" si="76"/>
        <v>151875.99</v>
      </c>
      <c r="S170" s="15">
        <f t="shared" si="76"/>
        <v>0</v>
      </c>
      <c r="T170" s="15">
        <f t="shared" si="76"/>
        <v>541235.4</v>
      </c>
      <c r="U170" s="15">
        <f t="shared" si="76"/>
        <v>79857.69</v>
      </c>
      <c r="V170" s="15">
        <f t="shared" si="76"/>
        <v>461377.71</v>
      </c>
      <c r="W170" s="15">
        <f t="shared" si="76"/>
        <v>0</v>
      </c>
      <c r="X170" s="15">
        <f t="shared" si="76"/>
        <v>0</v>
      </c>
      <c r="Y170" s="7">
        <f t="shared" si="53"/>
        <v>97.768329143407115</v>
      </c>
      <c r="Z170" s="7">
        <f>U170/M170%</f>
        <v>20.074001455444911</v>
      </c>
      <c r="AA170" s="7">
        <f t="shared" si="54"/>
        <v>296.18555053115682</v>
      </c>
      <c r="AB170" s="7"/>
      <c r="AC170" s="7"/>
    </row>
    <row r="171" spans="1:29" s="42" customFormat="1" ht="33.75" customHeight="1" x14ac:dyDescent="0.25">
      <c r="A171" s="54" t="s">
        <v>653</v>
      </c>
      <c r="B171" s="37" t="s">
        <v>135</v>
      </c>
      <c r="C171" s="38" t="s">
        <v>445</v>
      </c>
      <c r="D171" s="38"/>
      <c r="E171" s="38"/>
      <c r="F171" s="38"/>
      <c r="G171" s="39">
        <v>357143</v>
      </c>
      <c r="H171" s="39">
        <v>350000</v>
      </c>
      <c r="I171" s="39">
        <v>7143</v>
      </c>
      <c r="J171" s="39"/>
      <c r="K171" s="39"/>
      <c r="L171" s="39">
        <v>357143</v>
      </c>
      <c r="M171" s="39">
        <v>350000</v>
      </c>
      <c r="N171" s="39">
        <f>L171-M171-O171</f>
        <v>7143</v>
      </c>
      <c r="O171" s="39"/>
      <c r="P171" s="39">
        <v>354566.12</v>
      </c>
      <c r="Q171" s="39">
        <v>350000</v>
      </c>
      <c r="R171" s="39">
        <f>P171-Q171-S171</f>
        <v>4566.1199999999953</v>
      </c>
      <c r="S171" s="39"/>
      <c r="T171" s="39">
        <v>354566</v>
      </c>
      <c r="U171" s="39">
        <v>32085.39</v>
      </c>
      <c r="V171" s="39">
        <f>T171-U171-W171</f>
        <v>322480.61</v>
      </c>
      <c r="W171" s="39"/>
      <c r="X171" s="39"/>
      <c r="Y171" s="7">
        <f t="shared" si="53"/>
        <v>99.278440288623884</v>
      </c>
      <c r="Z171" s="7">
        <f>U171/M171%</f>
        <v>9.1672542857142858</v>
      </c>
      <c r="AA171" s="7">
        <f t="shared" si="54"/>
        <v>4514.6382472350542</v>
      </c>
      <c r="AB171" s="7"/>
      <c r="AC171" s="7"/>
    </row>
    <row r="172" spans="1:29" s="42" customFormat="1" ht="60" x14ac:dyDescent="0.25">
      <c r="A172" s="54" t="s">
        <v>654</v>
      </c>
      <c r="B172" s="37" t="s">
        <v>136</v>
      </c>
      <c r="C172" s="38" t="s">
        <v>446</v>
      </c>
      <c r="D172" s="38"/>
      <c r="E172" s="38"/>
      <c r="F172" s="38"/>
      <c r="G172" s="39">
        <v>76973.600000000006</v>
      </c>
      <c r="H172" s="39">
        <v>47816.5</v>
      </c>
      <c r="I172" s="39">
        <v>29157.1</v>
      </c>
      <c r="J172" s="39"/>
      <c r="K172" s="39"/>
      <c r="L172" s="39">
        <v>92253.5</v>
      </c>
      <c r="M172" s="39">
        <v>47816.5</v>
      </c>
      <c r="N172" s="39">
        <f>L172-M172-O172</f>
        <v>44437</v>
      </c>
      <c r="O172" s="39"/>
      <c r="P172" s="39">
        <v>90965.54</v>
      </c>
      <c r="Q172" s="39">
        <v>47816.5</v>
      </c>
      <c r="R172" s="39">
        <f>P172-Q172-S172</f>
        <v>43149.039999999994</v>
      </c>
      <c r="S172" s="39"/>
      <c r="T172" s="39">
        <v>82508.570000000007</v>
      </c>
      <c r="U172" s="39">
        <v>47772.3</v>
      </c>
      <c r="V172" s="39">
        <f>T172-U172-W172</f>
        <v>34736.270000000004</v>
      </c>
      <c r="W172" s="39"/>
      <c r="X172" s="39"/>
      <c r="Y172" s="7">
        <f t="shared" si="53"/>
        <v>89.436791016059018</v>
      </c>
      <c r="Z172" s="7">
        <f>U172/M172%</f>
        <v>99.907563288822899</v>
      </c>
      <c r="AA172" s="7">
        <f t="shared" si="54"/>
        <v>78.16970092490493</v>
      </c>
      <c r="AB172" s="7"/>
      <c r="AC172" s="7"/>
    </row>
    <row r="173" spans="1:29" s="42" customFormat="1" ht="47.25" customHeight="1" x14ac:dyDescent="0.25">
      <c r="A173" s="54" t="s">
        <v>655</v>
      </c>
      <c r="B173" s="37" t="s">
        <v>137</v>
      </c>
      <c r="C173" s="38" t="s">
        <v>447</v>
      </c>
      <c r="D173" s="38"/>
      <c r="E173" s="38"/>
      <c r="F173" s="38"/>
      <c r="G173" s="39">
        <v>133577.60000000001</v>
      </c>
      <c r="H173" s="39" t="s">
        <v>255</v>
      </c>
      <c r="I173" s="39">
        <v>133577.60000000001</v>
      </c>
      <c r="J173" s="39"/>
      <c r="K173" s="39"/>
      <c r="L173" s="39">
        <v>104193.2</v>
      </c>
      <c r="M173" s="39">
        <v>0</v>
      </c>
      <c r="N173" s="39">
        <f>L173-M173-O173</f>
        <v>104193.2</v>
      </c>
      <c r="O173" s="39"/>
      <c r="P173" s="39">
        <v>104160.83</v>
      </c>
      <c r="Q173" s="39">
        <v>0</v>
      </c>
      <c r="R173" s="39">
        <f>P173-Q173-S173</f>
        <v>104160.83</v>
      </c>
      <c r="S173" s="39"/>
      <c r="T173" s="39">
        <v>104160.83</v>
      </c>
      <c r="U173" s="39">
        <v>0</v>
      </c>
      <c r="V173" s="39">
        <f>T173-U173-W173</f>
        <v>104160.83</v>
      </c>
      <c r="W173" s="39"/>
      <c r="X173" s="39"/>
      <c r="Y173" s="7">
        <f t="shared" si="53"/>
        <v>99.968932713459225</v>
      </c>
      <c r="Z173" s="7"/>
      <c r="AA173" s="7">
        <f t="shared" si="54"/>
        <v>99.968932713459225</v>
      </c>
      <c r="AB173" s="7"/>
      <c r="AC173" s="7"/>
    </row>
    <row r="174" spans="1:29" s="41" customFormat="1" ht="72" x14ac:dyDescent="0.25">
      <c r="A174" s="53">
        <v>19</v>
      </c>
      <c r="B174" s="8" t="s">
        <v>138</v>
      </c>
      <c r="C174" s="19" t="s">
        <v>448</v>
      </c>
      <c r="D174" s="19"/>
      <c r="E174" s="19"/>
      <c r="F174" s="19"/>
      <c r="G174" s="15">
        <f t="shared" ref="G174:X174" si="77">G175</f>
        <v>255489.5</v>
      </c>
      <c r="H174" s="15">
        <f t="shared" si="77"/>
        <v>44836.6</v>
      </c>
      <c r="I174" s="15">
        <f t="shared" si="77"/>
        <v>210652.9</v>
      </c>
      <c r="J174" s="15">
        <f t="shared" si="77"/>
        <v>0</v>
      </c>
      <c r="K174" s="15">
        <f t="shared" si="77"/>
        <v>0</v>
      </c>
      <c r="L174" s="15">
        <f t="shared" si="77"/>
        <v>379260</v>
      </c>
      <c r="M174" s="15">
        <f t="shared" si="77"/>
        <v>0</v>
      </c>
      <c r="N174" s="15">
        <f t="shared" si="77"/>
        <v>379260</v>
      </c>
      <c r="O174" s="15">
        <f t="shared" si="77"/>
        <v>0</v>
      </c>
      <c r="P174" s="15">
        <f t="shared" si="77"/>
        <v>378350.75</v>
      </c>
      <c r="Q174" s="15">
        <f t="shared" si="77"/>
        <v>0</v>
      </c>
      <c r="R174" s="15">
        <f t="shared" si="77"/>
        <v>378350.75</v>
      </c>
      <c r="S174" s="15">
        <f t="shared" si="77"/>
        <v>0</v>
      </c>
      <c r="T174" s="15">
        <f t="shared" si="77"/>
        <v>366296.6</v>
      </c>
      <c r="U174" s="15">
        <f t="shared" si="77"/>
        <v>0</v>
      </c>
      <c r="V174" s="15">
        <f t="shared" si="77"/>
        <v>366296.6</v>
      </c>
      <c r="W174" s="15">
        <f t="shared" si="77"/>
        <v>0</v>
      </c>
      <c r="X174" s="15">
        <f t="shared" si="77"/>
        <v>0</v>
      </c>
      <c r="Y174" s="7">
        <f t="shared" si="53"/>
        <v>96.581922691557239</v>
      </c>
      <c r="Z174" s="7"/>
      <c r="AA174" s="7">
        <f t="shared" si="54"/>
        <v>96.581922691557239</v>
      </c>
      <c r="AB174" s="7"/>
      <c r="AC174" s="7"/>
    </row>
    <row r="175" spans="1:29" s="42" customFormat="1" ht="45" x14ac:dyDescent="0.25">
      <c r="A175" s="54" t="s">
        <v>656</v>
      </c>
      <c r="B175" s="37" t="s">
        <v>139</v>
      </c>
      <c r="C175" s="38" t="s">
        <v>449</v>
      </c>
      <c r="D175" s="38"/>
      <c r="E175" s="38"/>
      <c r="F175" s="38"/>
      <c r="G175" s="39">
        <v>255489.5</v>
      </c>
      <c r="H175" s="39">
        <v>44836.6</v>
      </c>
      <c r="I175" s="39">
        <v>210652.9</v>
      </c>
      <c r="J175" s="39"/>
      <c r="K175" s="39"/>
      <c r="L175" s="39">
        <v>379260</v>
      </c>
      <c r="M175" s="39">
        <v>0</v>
      </c>
      <c r="N175" s="39">
        <f>L175-M175-O175</f>
        <v>379260</v>
      </c>
      <c r="O175" s="39"/>
      <c r="P175" s="39">
        <v>378350.75</v>
      </c>
      <c r="Q175" s="39">
        <v>0</v>
      </c>
      <c r="R175" s="39">
        <f>P175-Q175-S175</f>
        <v>378350.75</v>
      </c>
      <c r="S175" s="39"/>
      <c r="T175" s="39">
        <v>366296.6</v>
      </c>
      <c r="U175" s="39">
        <v>0</v>
      </c>
      <c r="V175" s="39">
        <f>T175-U175-W175</f>
        <v>366296.6</v>
      </c>
      <c r="W175" s="39"/>
      <c r="X175" s="39"/>
      <c r="Y175" s="7">
        <f t="shared" si="53"/>
        <v>96.581922691557239</v>
      </c>
      <c r="Z175" s="7"/>
      <c r="AA175" s="7">
        <f t="shared" si="54"/>
        <v>96.581922691557239</v>
      </c>
      <c r="AB175" s="7"/>
      <c r="AC175" s="7"/>
    </row>
  </sheetData>
  <mergeCells count="9">
    <mergeCell ref="Y3:AC4"/>
    <mergeCell ref="G3:O3"/>
    <mergeCell ref="A3:A5"/>
    <mergeCell ref="B3:B5"/>
    <mergeCell ref="P3:S4"/>
    <mergeCell ref="T3:X4"/>
    <mergeCell ref="L4:O4"/>
    <mergeCell ref="C3:C5"/>
    <mergeCell ref="G4:J4"/>
  </mergeCells>
  <phoneticPr fontId="16" type="noConversion"/>
  <pageMargins left="0.70000004768371604" right="0.70000004768371604" top="0.75" bottom="0.75" header="0.30000001192092901" footer="0.300000011920929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U156"/>
  <sheetViews>
    <sheetView zoomScale="70" zoomScaleNormal="7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D17" sqref="D17"/>
    </sheetView>
  </sheetViews>
  <sheetFormatPr defaultColWidth="9.140625" defaultRowHeight="15" x14ac:dyDescent="0.25"/>
  <cols>
    <col min="1" max="1" width="9.140625" style="4"/>
    <col min="2" max="2" width="60.140625" customWidth="1"/>
    <col min="3" max="3" width="16.7109375" customWidth="1"/>
    <col min="4" max="4" width="16.140625" customWidth="1"/>
    <col min="5" max="5" width="16.7109375" customWidth="1"/>
    <col min="6" max="6" width="14.28515625" customWidth="1"/>
    <col min="7" max="7" width="14" customWidth="1"/>
    <col min="8" max="8" width="20.28515625" customWidth="1"/>
    <col min="9" max="9" width="0" hidden="1" customWidth="1"/>
  </cols>
  <sheetData>
    <row r="1" spans="1:8" x14ac:dyDescent="0.25">
      <c r="B1" s="78" t="s">
        <v>476</v>
      </c>
      <c r="C1" s="78"/>
      <c r="D1" s="78"/>
      <c r="E1" s="78"/>
      <c r="F1" s="78"/>
      <c r="G1" s="79"/>
    </row>
    <row r="2" spans="1:8" x14ac:dyDescent="0.25">
      <c r="B2" s="78"/>
      <c r="C2" s="78"/>
      <c r="D2" s="78"/>
      <c r="E2" s="78"/>
      <c r="F2" s="78"/>
      <c r="G2" s="79"/>
    </row>
    <row r="3" spans="1:8" x14ac:dyDescent="0.25">
      <c r="B3" s="78"/>
      <c r="C3" s="78"/>
      <c r="D3" s="78"/>
      <c r="E3" s="78"/>
      <c r="F3" s="78"/>
      <c r="G3" s="79"/>
    </row>
    <row r="4" spans="1:8" ht="71.25" x14ac:dyDescent="0.25">
      <c r="A4" s="5"/>
      <c r="B4" s="2"/>
      <c r="C4" s="2" t="s">
        <v>144</v>
      </c>
      <c r="D4" s="2" t="s">
        <v>453</v>
      </c>
      <c r="E4" s="2" t="s">
        <v>454</v>
      </c>
      <c r="F4" s="3" t="s">
        <v>455</v>
      </c>
      <c r="G4" s="2" t="s">
        <v>235</v>
      </c>
      <c r="H4" s="2" t="s">
        <v>233</v>
      </c>
    </row>
    <row r="5" spans="1:8" x14ac:dyDescent="0.25">
      <c r="A5" s="75" t="s">
        <v>27</v>
      </c>
      <c r="B5" s="76"/>
      <c r="C5" s="76"/>
      <c r="D5" s="76"/>
      <c r="E5" s="76"/>
      <c r="F5" s="76"/>
      <c r="G5" s="76"/>
      <c r="H5" s="77"/>
    </row>
    <row r="6" spans="1:8" x14ac:dyDescent="0.25">
      <c r="A6" s="25">
        <v>1</v>
      </c>
      <c r="B6" s="24" t="s">
        <v>150</v>
      </c>
      <c r="C6" s="25" t="s">
        <v>482</v>
      </c>
      <c r="D6" s="25">
        <v>69.099999999999994</v>
      </c>
      <c r="E6" s="25">
        <v>69.099999999999994</v>
      </c>
      <c r="F6" s="25">
        <v>66.94</v>
      </c>
      <c r="G6" s="26">
        <f>F6/D6%</f>
        <v>96.874095513748202</v>
      </c>
      <c r="H6" s="25"/>
    </row>
    <row r="7" spans="1:8" x14ac:dyDescent="0.25">
      <c r="A7" s="25">
        <v>2</v>
      </c>
      <c r="B7" s="24" t="s">
        <v>140</v>
      </c>
      <c r="C7" s="25" t="s">
        <v>145</v>
      </c>
      <c r="D7" s="25">
        <v>6.7</v>
      </c>
      <c r="E7" s="25">
        <v>6.7</v>
      </c>
      <c r="F7" s="25">
        <v>6.2</v>
      </c>
      <c r="G7" s="26">
        <f t="shared" ref="G7:G14" si="0">D7/F7%</f>
        <v>108.06451612903226</v>
      </c>
      <c r="H7" s="25"/>
    </row>
    <row r="8" spans="1:8" x14ac:dyDescent="0.25">
      <c r="A8" s="25">
        <v>3</v>
      </c>
      <c r="B8" s="24" t="s">
        <v>143</v>
      </c>
      <c r="C8" s="25" t="s">
        <v>146</v>
      </c>
      <c r="D8" s="25">
        <v>8.4</v>
      </c>
      <c r="E8" s="25">
        <v>8.4</v>
      </c>
      <c r="F8" s="25">
        <v>39.5</v>
      </c>
      <c r="G8" s="26">
        <f t="shared" si="0"/>
        <v>21.265822784810126</v>
      </c>
      <c r="H8" s="25"/>
    </row>
    <row r="9" spans="1:8" x14ac:dyDescent="0.25">
      <c r="A9" s="25">
        <v>4</v>
      </c>
      <c r="B9" s="24" t="s">
        <v>148</v>
      </c>
      <c r="C9" s="25" t="s">
        <v>146</v>
      </c>
      <c r="D9" s="25">
        <v>65.8</v>
      </c>
      <c r="E9" s="25">
        <v>65.8</v>
      </c>
      <c r="F9" s="25">
        <v>79.099999999999994</v>
      </c>
      <c r="G9" s="26">
        <f t="shared" si="0"/>
        <v>83.185840707964601</v>
      </c>
      <c r="H9" s="25"/>
    </row>
    <row r="10" spans="1:8" ht="30" x14ac:dyDescent="0.25">
      <c r="A10" s="25">
        <v>5</v>
      </c>
      <c r="B10" s="24" t="s">
        <v>141</v>
      </c>
      <c r="C10" s="25" t="s">
        <v>146</v>
      </c>
      <c r="D10" s="25">
        <v>141.69999999999999</v>
      </c>
      <c r="E10" s="25">
        <v>141.69999999999999</v>
      </c>
      <c r="F10" s="25">
        <v>99.9</v>
      </c>
      <c r="G10" s="26">
        <f t="shared" si="0"/>
        <v>141.84184184184181</v>
      </c>
      <c r="H10" s="25"/>
    </row>
    <row r="11" spans="1:8" ht="30" x14ac:dyDescent="0.25">
      <c r="A11" s="25">
        <v>6</v>
      </c>
      <c r="B11" s="24" t="s">
        <v>149</v>
      </c>
      <c r="C11" s="25" t="s">
        <v>147</v>
      </c>
      <c r="D11" s="25">
        <v>9.8000000000000007</v>
      </c>
      <c r="E11" s="25">
        <v>9.8000000000000007</v>
      </c>
      <c r="F11" s="25">
        <v>9.9</v>
      </c>
      <c r="G11" s="26">
        <f t="shared" si="0"/>
        <v>98.98989898989899</v>
      </c>
      <c r="H11" s="25"/>
    </row>
    <row r="12" spans="1:8" ht="30" x14ac:dyDescent="0.25">
      <c r="A12" s="25">
        <v>7</v>
      </c>
      <c r="B12" s="24" t="s">
        <v>142</v>
      </c>
      <c r="C12" s="25" t="s">
        <v>147</v>
      </c>
      <c r="D12" s="25">
        <v>8.4</v>
      </c>
      <c r="E12" s="25">
        <v>8.4</v>
      </c>
      <c r="F12" s="25">
        <v>27.8</v>
      </c>
      <c r="G12" s="26">
        <f t="shared" si="0"/>
        <v>30.215827338129493</v>
      </c>
      <c r="H12" s="25"/>
    </row>
    <row r="13" spans="1:8" ht="30" x14ac:dyDescent="0.25">
      <c r="A13" s="25">
        <v>8</v>
      </c>
      <c r="B13" s="24" t="s">
        <v>481</v>
      </c>
      <c r="C13" s="25" t="s">
        <v>146</v>
      </c>
      <c r="D13" s="25">
        <v>105.4</v>
      </c>
      <c r="E13" s="25">
        <v>105.4</v>
      </c>
      <c r="F13" s="25">
        <v>116.8</v>
      </c>
      <c r="G13" s="26">
        <f t="shared" si="0"/>
        <v>90.239726027397268</v>
      </c>
      <c r="H13" s="25"/>
    </row>
    <row r="14" spans="1:8" ht="30" x14ac:dyDescent="0.25">
      <c r="A14" s="25">
        <v>9</v>
      </c>
      <c r="B14" s="24" t="s">
        <v>474</v>
      </c>
      <c r="C14" s="25" t="s">
        <v>146</v>
      </c>
      <c r="D14" s="25">
        <v>463.5</v>
      </c>
      <c r="E14" s="25">
        <v>463.5</v>
      </c>
      <c r="F14" s="25">
        <v>383.9</v>
      </c>
      <c r="G14" s="26">
        <f t="shared" si="0"/>
        <v>120.73456629330555</v>
      </c>
      <c r="H14" s="25"/>
    </row>
    <row r="15" spans="1:8" ht="30" x14ac:dyDescent="0.25">
      <c r="A15" s="25">
        <v>10</v>
      </c>
      <c r="B15" s="24" t="s">
        <v>475</v>
      </c>
      <c r="C15" s="25" t="s">
        <v>145</v>
      </c>
      <c r="D15" s="25">
        <v>53.9</v>
      </c>
      <c r="E15" s="25">
        <v>53.9</v>
      </c>
      <c r="F15" s="25">
        <v>53.9</v>
      </c>
      <c r="G15" s="26">
        <f>F15/D15%</f>
        <v>99.999999999999986</v>
      </c>
      <c r="H15" s="25"/>
    </row>
    <row r="16" spans="1:8" x14ac:dyDescent="0.25">
      <c r="A16" s="75" t="s">
        <v>40</v>
      </c>
      <c r="B16" s="76"/>
      <c r="C16" s="76"/>
      <c r="D16" s="76"/>
      <c r="E16" s="76"/>
      <c r="F16" s="76"/>
      <c r="G16" s="76"/>
      <c r="H16" s="77"/>
    </row>
    <row r="17" spans="1:9" ht="30" x14ac:dyDescent="0.25">
      <c r="A17" s="25">
        <v>11</v>
      </c>
      <c r="B17" s="24" t="s">
        <v>151</v>
      </c>
      <c r="C17" s="25" t="s">
        <v>146</v>
      </c>
      <c r="D17" s="25">
        <v>27</v>
      </c>
      <c r="E17" s="25">
        <v>27</v>
      </c>
      <c r="F17" s="25">
        <v>27</v>
      </c>
      <c r="G17" s="26">
        <f>F17/D17%</f>
        <v>100</v>
      </c>
      <c r="H17" s="25"/>
    </row>
    <row r="18" spans="1:9" ht="75" x14ac:dyDescent="0.25">
      <c r="A18" s="25">
        <v>12</v>
      </c>
      <c r="B18" s="24" t="s">
        <v>152</v>
      </c>
      <c r="C18" s="25" t="s">
        <v>145</v>
      </c>
      <c r="D18" s="25">
        <v>83</v>
      </c>
      <c r="E18" s="25">
        <v>83</v>
      </c>
      <c r="F18" s="25">
        <v>100</v>
      </c>
      <c r="G18" s="26">
        <f>F18/D18%</f>
        <v>120.48192771084338</v>
      </c>
      <c r="H18" s="25"/>
    </row>
    <row r="19" spans="1:9" x14ac:dyDescent="0.25">
      <c r="A19" s="25">
        <v>13</v>
      </c>
      <c r="B19" s="24" t="s">
        <v>153</v>
      </c>
      <c r="C19" s="25" t="s">
        <v>145</v>
      </c>
      <c r="D19" s="25">
        <v>0.9</v>
      </c>
      <c r="E19" s="25">
        <v>0.9</v>
      </c>
      <c r="F19" s="25">
        <v>0.6</v>
      </c>
      <c r="G19" s="26">
        <f>D19/F19%</f>
        <v>150</v>
      </c>
      <c r="H19" s="25"/>
    </row>
    <row r="20" spans="1:9" x14ac:dyDescent="0.25">
      <c r="A20" s="75" t="s">
        <v>47</v>
      </c>
      <c r="B20" s="76"/>
      <c r="C20" s="76"/>
      <c r="D20" s="76"/>
      <c r="E20" s="76"/>
      <c r="F20" s="76"/>
      <c r="G20" s="76"/>
      <c r="H20" s="77"/>
    </row>
    <row r="21" spans="1:9" ht="45" x14ac:dyDescent="0.25">
      <c r="A21" s="25">
        <v>14</v>
      </c>
      <c r="B21" s="24" t="s">
        <v>154</v>
      </c>
      <c r="C21" s="25" t="s">
        <v>145</v>
      </c>
      <c r="D21" s="25" t="s">
        <v>487</v>
      </c>
      <c r="E21" s="25">
        <v>7.3</v>
      </c>
      <c r="F21" s="25">
        <v>7.3</v>
      </c>
      <c r="G21" s="26">
        <f>F21/D21%</f>
        <v>140.38461538461536</v>
      </c>
      <c r="H21" s="25"/>
    </row>
    <row r="22" spans="1:9" x14ac:dyDescent="0.25">
      <c r="A22" s="25">
        <v>15</v>
      </c>
      <c r="B22" s="24" t="s">
        <v>155</v>
      </c>
      <c r="C22" s="25" t="s">
        <v>146</v>
      </c>
      <c r="D22" s="25" t="s">
        <v>488</v>
      </c>
      <c r="E22" s="25">
        <v>513</v>
      </c>
      <c r="F22" s="25">
        <v>515</v>
      </c>
      <c r="G22" s="26">
        <f>F22/D22%</f>
        <v>111.95652173913044</v>
      </c>
      <c r="H22" s="25"/>
    </row>
    <row r="23" spans="1:9" ht="60" x14ac:dyDescent="0.25">
      <c r="A23" s="25">
        <v>16</v>
      </c>
      <c r="B23" s="24" t="s">
        <v>156</v>
      </c>
      <c r="C23" s="25" t="s">
        <v>145</v>
      </c>
      <c r="D23" s="25" t="s">
        <v>468</v>
      </c>
      <c r="E23" s="25">
        <v>100</v>
      </c>
      <c r="F23" s="25">
        <v>100</v>
      </c>
      <c r="G23" s="26">
        <f>F23/D23%</f>
        <v>100</v>
      </c>
      <c r="H23" s="25"/>
    </row>
    <row r="24" spans="1:9" x14ac:dyDescent="0.25">
      <c r="A24" s="75" t="s">
        <v>50</v>
      </c>
      <c r="B24" s="76"/>
      <c r="C24" s="76"/>
      <c r="D24" s="76"/>
      <c r="E24" s="76"/>
      <c r="F24" s="76"/>
      <c r="G24" s="76"/>
      <c r="H24" s="77"/>
    </row>
    <row r="25" spans="1:9" ht="30" x14ac:dyDescent="0.25">
      <c r="A25" s="25">
        <v>17</v>
      </c>
      <c r="B25" s="27" t="s">
        <v>14</v>
      </c>
      <c r="C25" s="25" t="s">
        <v>158</v>
      </c>
      <c r="D25" s="25">
        <v>50</v>
      </c>
      <c r="E25" s="25">
        <v>50</v>
      </c>
      <c r="F25" s="25">
        <v>185</v>
      </c>
      <c r="G25" s="26">
        <f>F25/D25%</f>
        <v>370</v>
      </c>
      <c r="H25" s="25"/>
      <c r="I25">
        <v>2</v>
      </c>
    </row>
    <row r="26" spans="1:9" ht="45" x14ac:dyDescent="0.25">
      <c r="A26" s="25">
        <v>18</v>
      </c>
      <c r="B26" s="27" t="s">
        <v>11</v>
      </c>
      <c r="C26" s="25" t="s">
        <v>157</v>
      </c>
      <c r="D26" s="25">
        <v>6.2</v>
      </c>
      <c r="E26" s="25">
        <v>6.2</v>
      </c>
      <c r="F26" s="25">
        <v>8.1999999999999993</v>
      </c>
      <c r="G26" s="26">
        <f>F26/D26%</f>
        <v>132.25806451612902</v>
      </c>
      <c r="H26" s="25"/>
      <c r="I26">
        <v>2</v>
      </c>
    </row>
    <row r="27" spans="1:9" ht="30" x14ac:dyDescent="0.25">
      <c r="A27" s="25">
        <v>19</v>
      </c>
      <c r="B27" s="28" t="s">
        <v>12</v>
      </c>
      <c r="C27" s="25" t="s">
        <v>145</v>
      </c>
      <c r="D27" s="25">
        <v>50</v>
      </c>
      <c r="E27" s="25">
        <v>50</v>
      </c>
      <c r="F27" s="25">
        <v>75.900000000000006</v>
      </c>
      <c r="G27" s="26">
        <f>F27/D27%</f>
        <v>151.80000000000001</v>
      </c>
      <c r="H27" s="25"/>
    </row>
    <row r="28" spans="1:9" x14ac:dyDescent="0.25">
      <c r="A28" s="25">
        <v>20</v>
      </c>
      <c r="B28" s="24" t="s">
        <v>13</v>
      </c>
      <c r="C28" s="25" t="s">
        <v>158</v>
      </c>
      <c r="D28" s="25">
        <v>10</v>
      </c>
      <c r="E28" s="25">
        <v>10</v>
      </c>
      <c r="F28" s="25">
        <v>10</v>
      </c>
      <c r="G28" s="26">
        <f>F28/D28%</f>
        <v>100</v>
      </c>
      <c r="H28" s="25"/>
    </row>
    <row r="29" spans="1:9" x14ac:dyDescent="0.25">
      <c r="A29" s="75" t="s">
        <v>57</v>
      </c>
      <c r="B29" s="76"/>
      <c r="C29" s="76"/>
      <c r="D29" s="76"/>
      <c r="E29" s="76"/>
      <c r="F29" s="76"/>
      <c r="G29" s="76"/>
      <c r="H29" s="77"/>
    </row>
    <row r="30" spans="1:9" ht="45" x14ac:dyDescent="0.25">
      <c r="A30" s="25">
        <v>20</v>
      </c>
      <c r="B30" s="24" t="s">
        <v>160</v>
      </c>
      <c r="C30" s="25" t="s">
        <v>145</v>
      </c>
      <c r="D30" s="25">
        <v>55</v>
      </c>
      <c r="E30" s="25">
        <v>55</v>
      </c>
      <c r="F30" s="25">
        <v>55</v>
      </c>
      <c r="G30" s="26">
        <f>F30/D30%</f>
        <v>99.999999999999986</v>
      </c>
      <c r="H30" s="25"/>
    </row>
    <row r="31" spans="1:9" ht="30" x14ac:dyDescent="0.25">
      <c r="A31" s="25">
        <v>21</v>
      </c>
      <c r="B31" s="24" t="s">
        <v>161</v>
      </c>
      <c r="C31" s="25" t="s">
        <v>146</v>
      </c>
      <c r="D31" s="25">
        <v>6</v>
      </c>
      <c r="E31" s="25">
        <v>6</v>
      </c>
      <c r="F31" s="25">
        <v>0</v>
      </c>
      <c r="G31" s="26">
        <f t="shared" ref="G31:G60" si="1">F31/D31%</f>
        <v>0</v>
      </c>
      <c r="H31" s="25"/>
    </row>
    <row r="32" spans="1:9" ht="30" x14ac:dyDescent="0.25">
      <c r="A32" s="25">
        <v>22</v>
      </c>
      <c r="B32" s="24" t="s">
        <v>165</v>
      </c>
      <c r="C32" s="25" t="s">
        <v>489</v>
      </c>
      <c r="D32" s="25">
        <v>22.5</v>
      </c>
      <c r="E32" s="25">
        <v>22.5</v>
      </c>
      <c r="F32" s="25">
        <v>49.4</v>
      </c>
      <c r="G32" s="26">
        <f t="shared" si="1"/>
        <v>219.55555555555554</v>
      </c>
      <c r="H32" s="25"/>
    </row>
    <row r="33" spans="1:10" ht="30" x14ac:dyDescent="0.25">
      <c r="A33" s="25">
        <v>23</v>
      </c>
      <c r="B33" s="24" t="s">
        <v>159</v>
      </c>
      <c r="C33" s="25" t="s">
        <v>145</v>
      </c>
      <c r="D33" s="25">
        <v>48.4</v>
      </c>
      <c r="E33" s="25">
        <v>48.4</v>
      </c>
      <c r="F33" s="25">
        <v>48.4</v>
      </c>
      <c r="G33" s="26">
        <f t="shared" si="1"/>
        <v>100</v>
      </c>
      <c r="H33" s="25"/>
    </row>
    <row r="34" spans="1:10" ht="45" x14ac:dyDescent="0.25">
      <c r="A34" s="25">
        <v>24</v>
      </c>
      <c r="B34" s="24" t="s">
        <v>162</v>
      </c>
      <c r="C34" s="25" t="s">
        <v>145</v>
      </c>
      <c r="D34" s="25">
        <v>78.8</v>
      </c>
      <c r="E34" s="25">
        <v>78.8</v>
      </c>
      <c r="F34" s="25">
        <v>76.3</v>
      </c>
      <c r="G34" s="26">
        <f t="shared" si="1"/>
        <v>96.827411167512693</v>
      </c>
      <c r="H34" s="25"/>
    </row>
    <row r="35" spans="1:10" ht="90" x14ac:dyDescent="0.25">
      <c r="A35" s="25">
        <v>25</v>
      </c>
      <c r="B35" s="24" t="s">
        <v>163</v>
      </c>
      <c r="C35" s="25" t="s">
        <v>145</v>
      </c>
      <c r="D35" s="25">
        <v>100</v>
      </c>
      <c r="E35" s="25">
        <v>100</v>
      </c>
      <c r="F35" s="25">
        <v>91.9</v>
      </c>
      <c r="G35" s="26">
        <f t="shared" si="1"/>
        <v>91.9</v>
      </c>
      <c r="H35" s="25"/>
    </row>
    <row r="36" spans="1:10" ht="30" x14ac:dyDescent="0.25">
      <c r="A36" s="25">
        <v>26</v>
      </c>
      <c r="B36" s="24" t="s">
        <v>164</v>
      </c>
      <c r="C36" s="25" t="s">
        <v>145</v>
      </c>
      <c r="D36" s="25">
        <v>83</v>
      </c>
      <c r="E36" s="25">
        <v>83</v>
      </c>
      <c r="F36" s="25">
        <v>82.9</v>
      </c>
      <c r="G36" s="26">
        <v>0</v>
      </c>
      <c r="H36" s="25"/>
      <c r="J36" s="29"/>
    </row>
    <row r="37" spans="1:10" x14ac:dyDescent="0.25">
      <c r="A37" s="25">
        <v>27</v>
      </c>
      <c r="B37" s="24" t="s">
        <v>166</v>
      </c>
      <c r="C37" s="25" t="s">
        <v>490</v>
      </c>
      <c r="D37" s="25">
        <v>1180</v>
      </c>
      <c r="E37" s="25">
        <v>1180</v>
      </c>
      <c r="F37" s="25">
        <v>1628.78</v>
      </c>
      <c r="G37" s="26">
        <f t="shared" si="1"/>
        <v>138.0322033898305</v>
      </c>
      <c r="H37" s="25"/>
    </row>
    <row r="38" spans="1:10" x14ac:dyDescent="0.25">
      <c r="A38" s="75" t="s">
        <v>68</v>
      </c>
      <c r="B38" s="76"/>
      <c r="C38" s="76"/>
      <c r="D38" s="76"/>
      <c r="E38" s="76"/>
      <c r="F38" s="76"/>
      <c r="G38" s="76"/>
      <c r="H38" s="77"/>
    </row>
    <row r="39" spans="1:10" ht="30" x14ac:dyDescent="0.25">
      <c r="A39" s="25">
        <v>28</v>
      </c>
      <c r="B39" s="24" t="s">
        <v>167</v>
      </c>
      <c r="C39" s="25" t="s">
        <v>145</v>
      </c>
      <c r="D39" s="25">
        <v>25.5</v>
      </c>
      <c r="E39" s="25">
        <v>25.5</v>
      </c>
      <c r="F39" s="25">
        <v>81.94</v>
      </c>
      <c r="G39" s="26">
        <f t="shared" si="1"/>
        <v>321.33333333333331</v>
      </c>
      <c r="H39" s="25"/>
    </row>
    <row r="40" spans="1:10" ht="45" x14ac:dyDescent="0.25">
      <c r="A40" s="25">
        <v>29</v>
      </c>
      <c r="B40" s="24" t="s">
        <v>168</v>
      </c>
      <c r="C40" s="25" t="s">
        <v>171</v>
      </c>
      <c r="D40" s="25">
        <v>75517</v>
      </c>
      <c r="E40" s="25">
        <v>75517</v>
      </c>
      <c r="F40" s="25">
        <v>126633.1</v>
      </c>
      <c r="G40" s="26">
        <f t="shared" si="1"/>
        <v>167.68820265635554</v>
      </c>
      <c r="H40" s="25"/>
    </row>
    <row r="41" spans="1:10" ht="30" x14ac:dyDescent="0.25">
      <c r="A41" s="25">
        <v>30</v>
      </c>
      <c r="B41" s="24" t="s">
        <v>169</v>
      </c>
      <c r="C41" s="25" t="s">
        <v>145</v>
      </c>
      <c r="D41" s="25">
        <v>102.9</v>
      </c>
      <c r="E41" s="25">
        <v>102.9</v>
      </c>
      <c r="F41" s="25">
        <v>88.9</v>
      </c>
      <c r="G41" s="26">
        <f t="shared" si="1"/>
        <v>86.394557823129247</v>
      </c>
      <c r="H41" s="25"/>
    </row>
    <row r="42" spans="1:10" ht="30" x14ac:dyDescent="0.25">
      <c r="A42" s="25">
        <v>31</v>
      </c>
      <c r="B42" s="24" t="s">
        <v>170</v>
      </c>
      <c r="C42" s="25" t="s">
        <v>145</v>
      </c>
      <c r="D42" s="25">
        <v>41.7</v>
      </c>
      <c r="E42" s="25">
        <v>41.7</v>
      </c>
      <c r="F42" s="25">
        <v>38.6</v>
      </c>
      <c r="G42" s="26">
        <f t="shared" si="1"/>
        <v>92.565947242206235</v>
      </c>
      <c r="H42" s="25"/>
    </row>
    <row r="43" spans="1:10" x14ac:dyDescent="0.25">
      <c r="A43" s="25">
        <v>32</v>
      </c>
      <c r="B43" s="24" t="s">
        <v>172</v>
      </c>
      <c r="C43" s="25" t="s">
        <v>145</v>
      </c>
      <c r="D43" s="25">
        <v>30.34</v>
      </c>
      <c r="E43" s="25">
        <v>30.34</v>
      </c>
      <c r="F43" s="25">
        <v>30.3</v>
      </c>
      <c r="G43" s="26">
        <f t="shared" si="1"/>
        <v>99.868160843770596</v>
      </c>
      <c r="H43" s="25"/>
    </row>
    <row r="44" spans="1:10" ht="30" x14ac:dyDescent="0.25">
      <c r="A44" s="25">
        <v>33</v>
      </c>
      <c r="B44" s="24" t="s">
        <v>491</v>
      </c>
      <c r="C44" s="25" t="s">
        <v>145</v>
      </c>
      <c r="D44" s="25">
        <v>102</v>
      </c>
      <c r="E44" s="25">
        <v>102</v>
      </c>
      <c r="F44" s="25">
        <v>114.7</v>
      </c>
      <c r="G44" s="26">
        <f t="shared" si="1"/>
        <v>112.45098039215686</v>
      </c>
      <c r="H44" s="25"/>
    </row>
    <row r="45" spans="1:10" ht="30" x14ac:dyDescent="0.25">
      <c r="A45" s="25">
        <v>34</v>
      </c>
      <c r="B45" s="24" t="s">
        <v>173</v>
      </c>
      <c r="C45" s="25" t="s">
        <v>145</v>
      </c>
      <c r="D45" s="25">
        <v>28.3</v>
      </c>
      <c r="E45" s="25">
        <v>28.3</v>
      </c>
      <c r="F45" s="25">
        <v>28.4</v>
      </c>
      <c r="G45" s="26">
        <f t="shared" si="1"/>
        <v>100.35335689045935</v>
      </c>
      <c r="H45" s="25"/>
    </row>
    <row r="46" spans="1:10" ht="45" x14ac:dyDescent="0.25">
      <c r="A46" s="25">
        <v>35</v>
      </c>
      <c r="B46" s="24" t="s">
        <v>174</v>
      </c>
      <c r="C46" s="25" t="s">
        <v>157</v>
      </c>
      <c r="D46" s="25">
        <v>0</v>
      </c>
      <c r="E46" s="25" t="s">
        <v>451</v>
      </c>
      <c r="F46" s="25">
        <v>0</v>
      </c>
      <c r="G46" s="26">
        <v>100</v>
      </c>
      <c r="H46" s="25"/>
    </row>
    <row r="47" spans="1:10" x14ac:dyDescent="0.25">
      <c r="A47" s="75" t="s">
        <v>76</v>
      </c>
      <c r="B47" s="76"/>
      <c r="C47" s="76"/>
      <c r="D47" s="76"/>
      <c r="E47" s="76"/>
      <c r="F47" s="76"/>
      <c r="G47" s="76"/>
      <c r="H47" s="77"/>
    </row>
    <row r="48" spans="1:10" ht="45" x14ac:dyDescent="0.25">
      <c r="A48" s="25">
        <v>36</v>
      </c>
      <c r="B48" s="24" t="s">
        <v>492</v>
      </c>
      <c r="C48" s="25" t="s">
        <v>145</v>
      </c>
      <c r="D48" s="25">
        <v>75</v>
      </c>
      <c r="E48" s="25">
        <v>75</v>
      </c>
      <c r="F48" s="25">
        <v>75</v>
      </c>
      <c r="G48" s="26">
        <f t="shared" si="1"/>
        <v>100</v>
      </c>
      <c r="H48" s="25"/>
    </row>
    <row r="49" spans="1:73" ht="90" x14ac:dyDescent="0.25">
      <c r="A49" s="25">
        <v>37</v>
      </c>
      <c r="B49" s="24" t="s">
        <v>456</v>
      </c>
      <c r="C49" s="25" t="s">
        <v>145</v>
      </c>
      <c r="D49" s="25">
        <v>30</v>
      </c>
      <c r="E49" s="25">
        <v>30</v>
      </c>
      <c r="F49" s="25">
        <v>30</v>
      </c>
      <c r="G49" s="26">
        <f t="shared" si="1"/>
        <v>100</v>
      </c>
      <c r="H49" s="25"/>
    </row>
    <row r="50" spans="1:73" ht="60" x14ac:dyDescent="0.25">
      <c r="A50" s="25">
        <v>38</v>
      </c>
      <c r="B50" s="24" t="s">
        <v>175</v>
      </c>
      <c r="C50" s="25" t="s">
        <v>145</v>
      </c>
      <c r="D50" s="25">
        <v>100</v>
      </c>
      <c r="E50" s="25">
        <v>100</v>
      </c>
      <c r="F50" s="25">
        <v>100</v>
      </c>
      <c r="G50" s="26">
        <f t="shared" si="1"/>
        <v>100</v>
      </c>
      <c r="H50" s="25"/>
    </row>
    <row r="51" spans="1:73" s="1" customFormat="1" ht="45" x14ac:dyDescent="0.25">
      <c r="A51" s="25">
        <v>40</v>
      </c>
      <c r="B51" s="24" t="s">
        <v>9</v>
      </c>
      <c r="C51" s="25" t="s">
        <v>158</v>
      </c>
      <c r="D51" s="25">
        <v>43</v>
      </c>
      <c r="E51" s="25">
        <v>43</v>
      </c>
      <c r="F51" s="25">
        <v>43</v>
      </c>
      <c r="G51" s="26">
        <f t="shared" si="1"/>
        <v>100</v>
      </c>
      <c r="H51" s="24"/>
      <c r="I51">
        <v>2</v>
      </c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</row>
    <row r="52" spans="1:73" s="1" customFormat="1" ht="60" x14ac:dyDescent="0.25">
      <c r="A52" s="25">
        <v>41</v>
      </c>
      <c r="B52" s="24" t="s">
        <v>457</v>
      </c>
      <c r="C52" s="25" t="s">
        <v>158</v>
      </c>
      <c r="D52" s="25">
        <v>20</v>
      </c>
      <c r="E52" s="25">
        <v>20</v>
      </c>
      <c r="F52" s="25">
        <v>20</v>
      </c>
      <c r="G52" s="26">
        <f t="shared" si="1"/>
        <v>100</v>
      </c>
      <c r="H52" s="24"/>
      <c r="I52">
        <v>2</v>
      </c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</row>
    <row r="53" spans="1:73" x14ac:dyDescent="0.25">
      <c r="A53" s="75" t="s">
        <v>81</v>
      </c>
      <c r="B53" s="76"/>
      <c r="C53" s="76"/>
      <c r="D53" s="76"/>
      <c r="E53" s="76"/>
      <c r="F53" s="76"/>
      <c r="G53" s="76"/>
      <c r="H53" s="77"/>
    </row>
    <row r="54" spans="1:73" ht="30" x14ac:dyDescent="0.25">
      <c r="A54" s="25">
        <v>42</v>
      </c>
      <c r="B54" s="24" t="s">
        <v>176</v>
      </c>
      <c r="C54" s="25" t="s">
        <v>145</v>
      </c>
      <c r="D54" s="25">
        <v>100</v>
      </c>
      <c r="E54" s="25">
        <v>100</v>
      </c>
      <c r="F54" s="25">
        <v>100</v>
      </c>
      <c r="G54" s="25">
        <f t="shared" si="1"/>
        <v>100</v>
      </c>
      <c r="H54" s="25"/>
    </row>
    <row r="55" spans="1:73" ht="90" x14ac:dyDescent="0.25">
      <c r="A55" s="25">
        <v>43</v>
      </c>
      <c r="B55" s="24" t="s">
        <v>177</v>
      </c>
      <c r="C55" s="25" t="s">
        <v>145</v>
      </c>
      <c r="D55" s="25">
        <v>100</v>
      </c>
      <c r="E55" s="25">
        <v>100</v>
      </c>
      <c r="F55" s="25">
        <v>100</v>
      </c>
      <c r="G55" s="25">
        <f t="shared" si="1"/>
        <v>100</v>
      </c>
      <c r="H55" s="25"/>
    </row>
    <row r="56" spans="1:73" ht="45" x14ac:dyDescent="0.25">
      <c r="A56" s="25">
        <v>44</v>
      </c>
      <c r="B56" s="24" t="s">
        <v>493</v>
      </c>
      <c r="C56" s="25" t="s">
        <v>215</v>
      </c>
      <c r="D56" s="25">
        <v>1</v>
      </c>
      <c r="E56" s="25">
        <v>1</v>
      </c>
      <c r="F56" s="25">
        <v>1</v>
      </c>
      <c r="G56" s="25">
        <f t="shared" si="1"/>
        <v>100</v>
      </c>
      <c r="H56" s="25"/>
    </row>
    <row r="57" spans="1:73" ht="30" x14ac:dyDescent="0.25">
      <c r="A57" s="25">
        <v>45</v>
      </c>
      <c r="B57" s="24" t="s">
        <v>10</v>
      </c>
      <c r="C57" s="25" t="s">
        <v>145</v>
      </c>
      <c r="D57" s="25">
        <v>83.6</v>
      </c>
      <c r="E57" s="25">
        <v>83.6</v>
      </c>
      <c r="F57" s="25">
        <v>83.6</v>
      </c>
      <c r="G57" s="25">
        <f t="shared" si="1"/>
        <v>100</v>
      </c>
      <c r="H57" s="25"/>
    </row>
    <row r="58" spans="1:73" ht="30" x14ac:dyDescent="0.25">
      <c r="A58" s="25">
        <v>46</v>
      </c>
      <c r="B58" s="24" t="s">
        <v>494</v>
      </c>
      <c r="C58" s="25" t="s">
        <v>146</v>
      </c>
      <c r="D58" s="25">
        <v>425</v>
      </c>
      <c r="E58" s="25">
        <v>425</v>
      </c>
      <c r="F58" s="25">
        <v>487</v>
      </c>
      <c r="G58" s="26">
        <f t="shared" si="1"/>
        <v>114.58823529411765</v>
      </c>
      <c r="H58" s="25"/>
    </row>
    <row r="59" spans="1:73" x14ac:dyDescent="0.25">
      <c r="A59" s="25">
        <v>47</v>
      </c>
      <c r="B59" s="24" t="s">
        <v>495</v>
      </c>
      <c r="C59" s="25" t="s">
        <v>145</v>
      </c>
      <c r="D59" s="25">
        <v>4</v>
      </c>
      <c r="E59" s="25">
        <v>4</v>
      </c>
      <c r="F59" s="25">
        <v>4</v>
      </c>
      <c r="G59" s="26">
        <f t="shared" si="1"/>
        <v>100</v>
      </c>
      <c r="H59" s="25"/>
    </row>
    <row r="60" spans="1:73" x14ac:dyDescent="0.25">
      <c r="A60" s="25">
        <v>48</v>
      </c>
      <c r="B60" s="24" t="s">
        <v>496</v>
      </c>
      <c r="C60" s="25" t="s">
        <v>145</v>
      </c>
      <c r="D60" s="25">
        <v>7709</v>
      </c>
      <c r="E60" s="25">
        <v>7709</v>
      </c>
      <c r="F60" s="25">
        <v>9140</v>
      </c>
      <c r="G60" s="26">
        <f t="shared" si="1"/>
        <v>118.56271889998702</v>
      </c>
      <c r="H60" s="32"/>
      <c r="I60">
        <v>2</v>
      </c>
    </row>
    <row r="61" spans="1:73" x14ac:dyDescent="0.25">
      <c r="A61" s="75" t="s">
        <v>87</v>
      </c>
      <c r="B61" s="76"/>
      <c r="C61" s="76"/>
      <c r="D61" s="76"/>
      <c r="E61" s="76"/>
      <c r="F61" s="76"/>
      <c r="G61" s="76"/>
      <c r="H61" s="77"/>
    </row>
    <row r="62" spans="1:73" ht="45" x14ac:dyDescent="0.25">
      <c r="A62" s="25">
        <v>49</v>
      </c>
      <c r="B62" s="27" t="s">
        <v>178</v>
      </c>
      <c r="C62" s="25" t="s">
        <v>145</v>
      </c>
      <c r="D62" s="25">
        <v>98.5</v>
      </c>
      <c r="E62" s="25">
        <v>98.5</v>
      </c>
      <c r="F62" s="25">
        <v>97.5</v>
      </c>
      <c r="G62" s="26">
        <f>F62/E62%</f>
        <v>98.984771573604064</v>
      </c>
      <c r="H62" s="32"/>
    </row>
    <row r="63" spans="1:73" ht="30" x14ac:dyDescent="0.25">
      <c r="A63" s="25">
        <v>50</v>
      </c>
      <c r="B63" s="27" t="s">
        <v>0</v>
      </c>
      <c r="C63" s="25" t="s">
        <v>145</v>
      </c>
      <c r="D63" s="25">
        <v>100</v>
      </c>
      <c r="E63" s="25">
        <v>100</v>
      </c>
      <c r="F63" s="25">
        <v>100</v>
      </c>
      <c r="G63" s="26">
        <f>F63/E63%</f>
        <v>100</v>
      </c>
      <c r="H63" s="32"/>
      <c r="I63">
        <v>2</v>
      </c>
    </row>
    <row r="64" spans="1:73" ht="45" x14ac:dyDescent="0.25">
      <c r="A64" s="25">
        <v>51</v>
      </c>
      <c r="B64" s="27" t="s">
        <v>1</v>
      </c>
      <c r="C64" s="25" t="s">
        <v>145</v>
      </c>
      <c r="D64" s="25">
        <v>63</v>
      </c>
      <c r="E64" s="25">
        <v>63</v>
      </c>
      <c r="F64" s="25">
        <v>97.4</v>
      </c>
      <c r="G64" s="26">
        <f>F64/E64%</f>
        <v>154.60317460317461</v>
      </c>
      <c r="H64" s="32"/>
      <c r="I64">
        <v>2</v>
      </c>
    </row>
    <row r="65" spans="1:9" ht="45" x14ac:dyDescent="0.25">
      <c r="A65" s="25">
        <v>52</v>
      </c>
      <c r="B65" s="27" t="s">
        <v>2</v>
      </c>
      <c r="C65" s="25" t="s">
        <v>146</v>
      </c>
      <c r="D65" s="25">
        <v>3000</v>
      </c>
      <c r="E65" s="25">
        <v>3000</v>
      </c>
      <c r="F65" s="25">
        <v>3000</v>
      </c>
      <c r="G65" s="26">
        <f>IF(E65=0,100,F65/E65%)</f>
        <v>100</v>
      </c>
      <c r="H65" s="32"/>
      <c r="I65">
        <v>2</v>
      </c>
    </row>
    <row r="66" spans="1:9" ht="45" x14ac:dyDescent="0.25">
      <c r="A66" s="25">
        <v>53</v>
      </c>
      <c r="B66" s="27" t="s">
        <v>3</v>
      </c>
      <c r="C66" s="25" t="s">
        <v>146</v>
      </c>
      <c r="D66" s="34">
        <v>1150</v>
      </c>
      <c r="E66" s="34">
        <v>1150</v>
      </c>
      <c r="F66" s="35">
        <v>1150</v>
      </c>
      <c r="G66" s="26">
        <f>IF(E66=0,100,F66/E66%)</f>
        <v>100</v>
      </c>
      <c r="H66" s="32"/>
      <c r="I66">
        <v>2</v>
      </c>
    </row>
    <row r="67" spans="1:9" ht="60" x14ac:dyDescent="0.25">
      <c r="A67" s="25">
        <v>54</v>
      </c>
      <c r="B67" s="27" t="s">
        <v>5</v>
      </c>
      <c r="C67" s="25" t="s">
        <v>145</v>
      </c>
      <c r="D67" s="25">
        <v>85.1</v>
      </c>
      <c r="E67" s="25">
        <v>85.1</v>
      </c>
      <c r="F67" s="25">
        <v>86.5</v>
      </c>
      <c r="G67" s="26">
        <f>IF(E67=0,100,F67/E67%)</f>
        <v>101.64512338425382</v>
      </c>
      <c r="H67" s="25"/>
    </row>
    <row r="68" spans="1:9" ht="45" x14ac:dyDescent="0.25">
      <c r="A68" s="25">
        <v>55</v>
      </c>
      <c r="B68" s="27" t="s">
        <v>4</v>
      </c>
      <c r="C68" s="25" t="s">
        <v>146</v>
      </c>
      <c r="D68" s="25">
        <v>1050</v>
      </c>
      <c r="E68" s="25">
        <v>1050</v>
      </c>
      <c r="F68" s="25">
        <v>1050</v>
      </c>
      <c r="G68" s="26">
        <f>IF(E68=0,100,F68/E68%)</f>
        <v>100</v>
      </c>
      <c r="H68" s="32"/>
    </row>
    <row r="69" spans="1:9" x14ac:dyDescent="0.25">
      <c r="A69" s="75" t="s">
        <v>98</v>
      </c>
      <c r="B69" s="76"/>
      <c r="C69" s="76"/>
      <c r="D69" s="76"/>
      <c r="E69" s="76"/>
      <c r="F69" s="76"/>
      <c r="G69" s="76"/>
      <c r="H69" s="77"/>
    </row>
    <row r="70" spans="1:9" x14ac:dyDescent="0.25">
      <c r="A70" s="25">
        <v>56</v>
      </c>
      <c r="B70" s="27" t="s">
        <v>179</v>
      </c>
      <c r="C70" s="25" t="s">
        <v>145</v>
      </c>
      <c r="D70" s="25">
        <v>6.8</v>
      </c>
      <c r="E70" s="25">
        <v>6.8</v>
      </c>
      <c r="F70" s="25">
        <v>6.8</v>
      </c>
      <c r="G70" s="26">
        <f t="shared" ref="G70:G75" si="2">F70/E70%</f>
        <v>99.999999999999986</v>
      </c>
      <c r="H70" s="25"/>
    </row>
    <row r="71" spans="1:9" ht="45" x14ac:dyDescent="0.25">
      <c r="A71" s="25">
        <v>57</v>
      </c>
      <c r="B71" s="27" t="s">
        <v>180</v>
      </c>
      <c r="C71" s="25" t="s">
        <v>145</v>
      </c>
      <c r="D71" s="25">
        <v>42.3</v>
      </c>
      <c r="E71" s="25">
        <v>42.3</v>
      </c>
      <c r="F71" s="25">
        <v>33.299999999999997</v>
      </c>
      <c r="G71" s="26">
        <f t="shared" si="2"/>
        <v>78.723404255319139</v>
      </c>
      <c r="H71" s="25"/>
    </row>
    <row r="72" spans="1:9" ht="30" x14ac:dyDescent="0.25">
      <c r="A72" s="25">
        <v>58</v>
      </c>
      <c r="B72" s="27" t="s">
        <v>497</v>
      </c>
      <c r="C72" s="25" t="s">
        <v>145</v>
      </c>
      <c r="D72" s="25">
        <v>0.4</v>
      </c>
      <c r="E72" s="25">
        <v>0.4</v>
      </c>
      <c r="F72" s="25">
        <v>47.5</v>
      </c>
      <c r="G72" s="26">
        <f>F72/E72%</f>
        <v>11875</v>
      </c>
      <c r="H72" s="25"/>
    </row>
    <row r="73" spans="1:9" x14ac:dyDescent="0.25">
      <c r="A73" s="25">
        <v>59</v>
      </c>
      <c r="B73" s="27" t="s">
        <v>181</v>
      </c>
      <c r="C73" s="25" t="s">
        <v>184</v>
      </c>
      <c r="D73" s="25">
        <v>88407.78</v>
      </c>
      <c r="E73" s="25">
        <v>88407.78</v>
      </c>
      <c r="F73" s="25">
        <v>88353.2</v>
      </c>
      <c r="G73" s="26">
        <f>E73/F73%</f>
        <v>100.06177478574631</v>
      </c>
      <c r="H73" s="25"/>
    </row>
    <row r="74" spans="1:9" ht="30" x14ac:dyDescent="0.25">
      <c r="A74" s="25">
        <v>60</v>
      </c>
      <c r="B74" s="27" t="s">
        <v>182</v>
      </c>
      <c r="C74" s="25" t="s">
        <v>145</v>
      </c>
      <c r="D74" s="25">
        <v>0.03</v>
      </c>
      <c r="E74" s="25">
        <v>0.03</v>
      </c>
      <c r="F74" s="25">
        <v>0.03</v>
      </c>
      <c r="G74" s="26">
        <f t="shared" si="2"/>
        <v>100</v>
      </c>
      <c r="H74" s="25"/>
    </row>
    <row r="75" spans="1:9" ht="45" x14ac:dyDescent="0.25">
      <c r="A75" s="25">
        <v>61</v>
      </c>
      <c r="B75" s="27" t="s">
        <v>183</v>
      </c>
      <c r="C75" s="25" t="s">
        <v>171</v>
      </c>
      <c r="D75" s="25">
        <v>3.7</v>
      </c>
      <c r="E75" s="25">
        <v>3.7</v>
      </c>
      <c r="F75" s="25">
        <v>4.0999999999999996</v>
      </c>
      <c r="G75" s="26">
        <f t="shared" si="2"/>
        <v>110.81081081081079</v>
      </c>
      <c r="H75" s="25"/>
    </row>
    <row r="76" spans="1:9" x14ac:dyDescent="0.25">
      <c r="A76" s="75" t="s">
        <v>104</v>
      </c>
      <c r="B76" s="76"/>
      <c r="C76" s="76"/>
      <c r="D76" s="76"/>
      <c r="E76" s="76"/>
      <c r="F76" s="76"/>
      <c r="G76" s="76"/>
      <c r="H76" s="77"/>
    </row>
    <row r="77" spans="1:9" ht="30" x14ac:dyDescent="0.25">
      <c r="A77" s="25">
        <v>62</v>
      </c>
      <c r="B77" s="27" t="s">
        <v>185</v>
      </c>
      <c r="C77" s="25" t="s">
        <v>157</v>
      </c>
      <c r="D77" s="26">
        <v>37.1</v>
      </c>
      <c r="E77" s="26">
        <v>37.1</v>
      </c>
      <c r="F77" s="26">
        <v>37.1</v>
      </c>
      <c r="G77" s="26">
        <f>F77/E77%</f>
        <v>100</v>
      </c>
      <c r="H77" s="25"/>
    </row>
    <row r="78" spans="1:9" x14ac:dyDescent="0.25">
      <c r="A78" s="25">
        <v>63</v>
      </c>
      <c r="B78" s="27" t="s">
        <v>186</v>
      </c>
      <c r="C78" s="25" t="s">
        <v>158</v>
      </c>
      <c r="D78" s="26">
        <v>1</v>
      </c>
      <c r="E78" s="26">
        <v>1</v>
      </c>
      <c r="F78" s="26">
        <v>1</v>
      </c>
      <c r="G78" s="26">
        <f t="shared" ref="G78:G96" si="3">F78/E78%</f>
        <v>100</v>
      </c>
      <c r="H78" s="25"/>
    </row>
    <row r="79" spans="1:9" ht="45" x14ac:dyDescent="0.25">
      <c r="A79" s="25">
        <v>64</v>
      </c>
      <c r="B79" s="27" t="s">
        <v>234</v>
      </c>
      <c r="C79" s="25" t="s">
        <v>158</v>
      </c>
      <c r="D79" s="26">
        <v>44</v>
      </c>
      <c r="E79" s="26">
        <v>44</v>
      </c>
      <c r="F79" s="26">
        <v>44</v>
      </c>
      <c r="G79" s="26">
        <f t="shared" si="3"/>
        <v>100</v>
      </c>
      <c r="H79" s="25"/>
    </row>
    <row r="80" spans="1:9" ht="30" x14ac:dyDescent="0.25">
      <c r="A80" s="25">
        <v>65</v>
      </c>
      <c r="B80" s="27" t="s">
        <v>470</v>
      </c>
      <c r="C80" s="25" t="s">
        <v>203</v>
      </c>
      <c r="D80" s="26">
        <v>10299.799999999999</v>
      </c>
      <c r="E80" s="26">
        <v>10299.799999999999</v>
      </c>
      <c r="F80" s="26">
        <v>10299.709999999999</v>
      </c>
      <c r="G80" s="26">
        <f t="shared" si="3"/>
        <v>99.999126196625184</v>
      </c>
      <c r="H80" s="25"/>
    </row>
    <row r="81" spans="1:8" ht="30" x14ac:dyDescent="0.25">
      <c r="A81" s="25">
        <v>66</v>
      </c>
      <c r="B81" s="27" t="s">
        <v>187</v>
      </c>
      <c r="C81" s="25" t="s">
        <v>466</v>
      </c>
      <c r="D81" s="26">
        <v>1</v>
      </c>
      <c r="E81" s="26">
        <v>1</v>
      </c>
      <c r="F81" s="26">
        <v>1</v>
      </c>
      <c r="G81" s="26">
        <f t="shared" si="3"/>
        <v>100</v>
      </c>
      <c r="H81" s="25"/>
    </row>
    <row r="82" spans="1:8" x14ac:dyDescent="0.25">
      <c r="A82" s="25">
        <v>67</v>
      </c>
      <c r="B82" s="27" t="s">
        <v>188</v>
      </c>
      <c r="C82" s="25" t="s">
        <v>190</v>
      </c>
      <c r="D82" s="26">
        <v>351.7</v>
      </c>
      <c r="E82" s="26">
        <v>351.7</v>
      </c>
      <c r="F82" s="26">
        <v>1575.6</v>
      </c>
      <c r="G82" s="26">
        <f t="shared" si="3"/>
        <v>447.99545066818308</v>
      </c>
      <c r="H82" s="25"/>
    </row>
    <row r="83" spans="1:8" ht="30" x14ac:dyDescent="0.25">
      <c r="A83" s="25">
        <v>68</v>
      </c>
      <c r="B83" s="27" t="s">
        <v>189</v>
      </c>
      <c r="C83" s="25" t="s">
        <v>190</v>
      </c>
      <c r="D83" s="26">
        <v>2.5</v>
      </c>
      <c r="E83" s="26">
        <v>2.5</v>
      </c>
      <c r="F83" s="26">
        <v>57.8</v>
      </c>
      <c r="G83" s="26">
        <f t="shared" si="3"/>
        <v>2311.9999999999995</v>
      </c>
      <c r="H83" s="25"/>
    </row>
    <row r="84" spans="1:8" ht="30" x14ac:dyDescent="0.25">
      <c r="A84" s="25">
        <v>69</v>
      </c>
      <c r="B84" s="27" t="s">
        <v>191</v>
      </c>
      <c r="C84" s="25" t="s">
        <v>467</v>
      </c>
      <c r="D84" s="26">
        <v>3147.1</v>
      </c>
      <c r="E84" s="26">
        <v>3147.1</v>
      </c>
      <c r="F84" s="26">
        <v>3147.1</v>
      </c>
      <c r="G84" s="26">
        <f t="shared" si="3"/>
        <v>100</v>
      </c>
      <c r="H84" s="25"/>
    </row>
    <row r="85" spans="1:8" ht="45" x14ac:dyDescent="0.25">
      <c r="A85" s="25">
        <v>70</v>
      </c>
      <c r="B85" s="27" t="s">
        <v>192</v>
      </c>
      <c r="C85" s="25" t="s">
        <v>467</v>
      </c>
      <c r="D85" s="26">
        <v>15.7</v>
      </c>
      <c r="E85" s="26">
        <v>15.7</v>
      </c>
      <c r="F85" s="26">
        <v>15.7</v>
      </c>
      <c r="G85" s="26">
        <f t="shared" si="3"/>
        <v>100</v>
      </c>
      <c r="H85" s="25"/>
    </row>
    <row r="86" spans="1:8" ht="45" x14ac:dyDescent="0.25">
      <c r="A86" s="25">
        <v>71</v>
      </c>
      <c r="B86" s="27" t="s">
        <v>193</v>
      </c>
      <c r="C86" s="25" t="s">
        <v>467</v>
      </c>
      <c r="D86" s="26">
        <v>15.7</v>
      </c>
      <c r="E86" s="26">
        <v>15.7</v>
      </c>
      <c r="F86" s="26">
        <v>15.7</v>
      </c>
      <c r="G86" s="26">
        <f t="shared" si="3"/>
        <v>100</v>
      </c>
      <c r="H86" s="25"/>
    </row>
    <row r="87" spans="1:8" ht="75" x14ac:dyDescent="0.25">
      <c r="A87" s="25">
        <v>72</v>
      </c>
      <c r="B87" s="27" t="s">
        <v>194</v>
      </c>
      <c r="C87" s="25" t="s">
        <v>158</v>
      </c>
      <c r="D87" s="26">
        <v>6</v>
      </c>
      <c r="E87" s="26">
        <v>6</v>
      </c>
      <c r="F87" s="26">
        <v>6</v>
      </c>
      <c r="G87" s="26">
        <f t="shared" si="3"/>
        <v>100</v>
      </c>
      <c r="H87" s="25"/>
    </row>
    <row r="88" spans="1:8" ht="105" x14ac:dyDescent="0.25">
      <c r="A88" s="25">
        <v>73</v>
      </c>
      <c r="B88" s="27" t="s">
        <v>498</v>
      </c>
      <c r="C88" s="25" t="s">
        <v>158</v>
      </c>
      <c r="D88" s="26">
        <v>8</v>
      </c>
      <c r="E88" s="26">
        <v>8</v>
      </c>
      <c r="F88" s="26">
        <v>8</v>
      </c>
      <c r="G88" s="26">
        <f t="shared" si="3"/>
        <v>100</v>
      </c>
      <c r="H88" s="25"/>
    </row>
    <row r="89" spans="1:8" ht="45" x14ac:dyDescent="0.25">
      <c r="A89" s="25">
        <v>74</v>
      </c>
      <c r="B89" s="27" t="s">
        <v>195</v>
      </c>
      <c r="C89" s="25" t="s">
        <v>145</v>
      </c>
      <c r="D89" s="26">
        <v>64.900000000000006</v>
      </c>
      <c r="E89" s="26">
        <v>64.900000000000006</v>
      </c>
      <c r="F89" s="26">
        <v>64.900000000000006</v>
      </c>
      <c r="G89" s="26">
        <f t="shared" si="3"/>
        <v>100</v>
      </c>
      <c r="H89" s="25"/>
    </row>
    <row r="90" spans="1:8" ht="30" x14ac:dyDescent="0.25">
      <c r="A90" s="25">
        <v>75</v>
      </c>
      <c r="B90" s="27" t="s">
        <v>196</v>
      </c>
      <c r="C90" s="25" t="s">
        <v>467</v>
      </c>
      <c r="D90" s="26">
        <v>4.17</v>
      </c>
      <c r="E90" s="26">
        <v>4.17</v>
      </c>
      <c r="F90" s="26">
        <v>4.17</v>
      </c>
      <c r="G90" s="26">
        <f t="shared" si="3"/>
        <v>100</v>
      </c>
      <c r="H90" s="25"/>
    </row>
    <row r="91" spans="1:8" ht="30" x14ac:dyDescent="0.25">
      <c r="A91" s="25">
        <v>76</v>
      </c>
      <c r="B91" s="27" t="s">
        <v>197</v>
      </c>
      <c r="C91" s="25" t="s">
        <v>467</v>
      </c>
      <c r="D91" s="26">
        <v>10.5</v>
      </c>
      <c r="E91" s="26">
        <v>10.5</v>
      </c>
      <c r="F91" s="26">
        <v>18.399999999999999</v>
      </c>
      <c r="G91" s="26">
        <f t="shared" si="3"/>
        <v>175.23809523809524</v>
      </c>
      <c r="H91" s="25"/>
    </row>
    <row r="92" spans="1:8" ht="45" x14ac:dyDescent="0.25">
      <c r="A92" s="25">
        <v>77</v>
      </c>
      <c r="B92" s="27" t="s">
        <v>198</v>
      </c>
      <c r="C92" s="25" t="s">
        <v>467</v>
      </c>
      <c r="D92" s="26">
        <v>0.5</v>
      </c>
      <c r="E92" s="26">
        <v>0.5</v>
      </c>
      <c r="F92" s="26">
        <v>0.5</v>
      </c>
      <c r="G92" s="26">
        <f t="shared" si="3"/>
        <v>100</v>
      </c>
      <c r="H92" s="25"/>
    </row>
    <row r="93" spans="1:8" ht="45" x14ac:dyDescent="0.25">
      <c r="A93" s="25">
        <v>78</v>
      </c>
      <c r="B93" s="27" t="s">
        <v>200</v>
      </c>
      <c r="C93" s="25" t="s">
        <v>158</v>
      </c>
      <c r="D93" s="26">
        <v>0</v>
      </c>
      <c r="E93" s="26">
        <v>0</v>
      </c>
      <c r="F93" s="26">
        <v>0</v>
      </c>
      <c r="G93" s="26">
        <v>100</v>
      </c>
      <c r="H93" s="25"/>
    </row>
    <row r="94" spans="1:8" ht="30" x14ac:dyDescent="0.25">
      <c r="A94" s="25">
        <v>79</v>
      </c>
      <c r="B94" s="27" t="s">
        <v>202</v>
      </c>
      <c r="C94" s="25" t="s">
        <v>203</v>
      </c>
      <c r="D94" s="26">
        <v>0</v>
      </c>
      <c r="E94" s="26">
        <v>0</v>
      </c>
      <c r="F94" s="26">
        <v>0</v>
      </c>
      <c r="G94" s="26">
        <v>100</v>
      </c>
      <c r="H94" s="25"/>
    </row>
    <row r="95" spans="1:8" ht="60" x14ac:dyDescent="0.25">
      <c r="A95" s="25">
        <v>80</v>
      </c>
      <c r="B95" s="27" t="s">
        <v>201</v>
      </c>
      <c r="C95" s="25" t="s">
        <v>203</v>
      </c>
      <c r="D95" s="26">
        <v>0</v>
      </c>
      <c r="E95" s="26">
        <v>0</v>
      </c>
      <c r="F95" s="26">
        <v>0</v>
      </c>
      <c r="G95" s="26">
        <v>100</v>
      </c>
      <c r="H95" s="25"/>
    </row>
    <row r="96" spans="1:8" ht="45" x14ac:dyDescent="0.25">
      <c r="A96" s="25">
        <v>81</v>
      </c>
      <c r="B96" s="27" t="s">
        <v>199</v>
      </c>
      <c r="C96" s="25" t="s">
        <v>145</v>
      </c>
      <c r="D96" s="26">
        <v>100</v>
      </c>
      <c r="E96" s="26">
        <v>100</v>
      </c>
      <c r="F96" s="26">
        <v>100</v>
      </c>
      <c r="G96" s="26">
        <f t="shared" si="3"/>
        <v>100</v>
      </c>
      <c r="H96" s="25"/>
    </row>
    <row r="97" spans="1:9" x14ac:dyDescent="0.25">
      <c r="A97" s="75" t="s">
        <v>111</v>
      </c>
      <c r="B97" s="76"/>
      <c r="C97" s="76"/>
      <c r="D97" s="76"/>
      <c r="E97" s="76"/>
      <c r="F97" s="76"/>
      <c r="G97" s="76"/>
      <c r="H97" s="77"/>
    </row>
    <row r="98" spans="1:9" ht="45" x14ac:dyDescent="0.25">
      <c r="A98" s="25">
        <v>82</v>
      </c>
      <c r="B98" s="27" t="s">
        <v>499</v>
      </c>
      <c r="C98" s="25" t="s">
        <v>145</v>
      </c>
      <c r="D98" s="25">
        <v>85</v>
      </c>
      <c r="E98" s="25">
        <v>85</v>
      </c>
      <c r="F98" s="25">
        <v>85</v>
      </c>
      <c r="G98" s="30">
        <f t="shared" ref="G98:G103" si="4">F98/E98%</f>
        <v>100</v>
      </c>
      <c r="H98" s="32"/>
      <c r="I98">
        <v>2</v>
      </c>
    </row>
    <row r="99" spans="1:9" ht="45" x14ac:dyDescent="0.25">
      <c r="A99" s="25">
        <v>83</v>
      </c>
      <c r="B99" s="27" t="s">
        <v>6</v>
      </c>
      <c r="C99" s="25" t="s">
        <v>158</v>
      </c>
      <c r="D99" s="25">
        <v>5</v>
      </c>
      <c r="E99" s="25">
        <v>5</v>
      </c>
      <c r="F99" s="25">
        <v>5</v>
      </c>
      <c r="G99" s="30">
        <f t="shared" si="4"/>
        <v>100</v>
      </c>
      <c r="H99" s="32"/>
      <c r="I99">
        <v>2</v>
      </c>
    </row>
    <row r="100" spans="1:9" ht="30" x14ac:dyDescent="0.25">
      <c r="A100" s="25">
        <v>84</v>
      </c>
      <c r="B100" s="27" t="s">
        <v>7</v>
      </c>
      <c r="C100" s="25" t="s">
        <v>158</v>
      </c>
      <c r="D100" s="25">
        <v>0</v>
      </c>
      <c r="E100" s="25">
        <v>0</v>
      </c>
      <c r="F100" s="25">
        <v>0</v>
      </c>
      <c r="G100" s="30">
        <v>100</v>
      </c>
      <c r="H100" s="32"/>
      <c r="I100">
        <v>2</v>
      </c>
    </row>
    <row r="101" spans="1:9" ht="45" x14ac:dyDescent="0.25">
      <c r="A101" s="25">
        <v>85</v>
      </c>
      <c r="B101" s="27" t="s">
        <v>500</v>
      </c>
      <c r="C101" s="25" t="s">
        <v>145</v>
      </c>
      <c r="D101" s="25">
        <v>1</v>
      </c>
      <c r="E101" s="25">
        <v>1</v>
      </c>
      <c r="F101" s="25">
        <v>1</v>
      </c>
      <c r="G101" s="30">
        <f t="shared" si="4"/>
        <v>100</v>
      </c>
      <c r="H101" s="32"/>
      <c r="I101">
        <v>2</v>
      </c>
    </row>
    <row r="102" spans="1:9" ht="60" x14ac:dyDescent="0.25">
      <c r="A102" s="25">
        <v>86</v>
      </c>
      <c r="B102" s="27" t="s">
        <v>8</v>
      </c>
      <c r="C102" s="25" t="s">
        <v>145</v>
      </c>
      <c r="D102" s="25">
        <v>95</v>
      </c>
      <c r="E102" s="25">
        <v>95</v>
      </c>
      <c r="F102" s="25">
        <v>95</v>
      </c>
      <c r="G102" s="30">
        <f t="shared" si="4"/>
        <v>100</v>
      </c>
      <c r="H102" s="32"/>
      <c r="I102">
        <v>2</v>
      </c>
    </row>
    <row r="103" spans="1:9" ht="105" x14ac:dyDescent="0.25">
      <c r="A103" s="25">
        <v>87</v>
      </c>
      <c r="B103" s="27" t="s">
        <v>501</v>
      </c>
      <c r="C103" s="25" t="s">
        <v>145</v>
      </c>
      <c r="D103" s="25">
        <v>10</v>
      </c>
      <c r="E103" s="25">
        <v>10</v>
      </c>
      <c r="F103" s="25">
        <v>10</v>
      </c>
      <c r="G103" s="30">
        <f t="shared" si="4"/>
        <v>100</v>
      </c>
      <c r="H103" s="32"/>
      <c r="I103">
        <v>2</v>
      </c>
    </row>
    <row r="104" spans="1:9" ht="45" x14ac:dyDescent="0.25">
      <c r="A104" s="25">
        <v>88</v>
      </c>
      <c r="B104" s="27" t="s">
        <v>502</v>
      </c>
      <c r="C104" s="25" t="s">
        <v>145</v>
      </c>
      <c r="D104" s="31">
        <v>93</v>
      </c>
      <c r="E104" s="31">
        <v>93</v>
      </c>
      <c r="F104" s="31">
        <v>93</v>
      </c>
      <c r="G104" s="30">
        <v>100</v>
      </c>
      <c r="H104" s="32"/>
      <c r="I104">
        <v>2</v>
      </c>
    </row>
    <row r="105" spans="1:9" x14ac:dyDescent="0.25">
      <c r="A105" s="75" t="s">
        <v>242</v>
      </c>
      <c r="B105" s="76"/>
      <c r="C105" s="76"/>
      <c r="D105" s="76"/>
      <c r="E105" s="76"/>
      <c r="F105" s="76"/>
      <c r="G105" s="76"/>
      <c r="H105" s="77"/>
    </row>
    <row r="106" spans="1:9" ht="30" x14ac:dyDescent="0.25">
      <c r="A106" s="25">
        <v>89</v>
      </c>
      <c r="B106" s="27" t="s">
        <v>207</v>
      </c>
      <c r="C106" s="25" t="s">
        <v>145</v>
      </c>
      <c r="D106" s="25">
        <v>32</v>
      </c>
      <c r="E106" s="25">
        <v>32</v>
      </c>
      <c r="F106" s="25">
        <v>32</v>
      </c>
      <c r="G106" s="25">
        <f t="shared" ref="G106:G114" si="5">E106/F106%</f>
        <v>100</v>
      </c>
      <c r="H106" s="25"/>
    </row>
    <row r="107" spans="1:9" ht="45" x14ac:dyDescent="0.25">
      <c r="A107" s="25">
        <v>90</v>
      </c>
      <c r="B107" s="27" t="s">
        <v>208</v>
      </c>
      <c r="C107" s="25" t="s">
        <v>145</v>
      </c>
      <c r="D107" s="25">
        <v>100</v>
      </c>
      <c r="E107" s="25">
        <v>100</v>
      </c>
      <c r="F107" s="25">
        <v>100</v>
      </c>
      <c r="G107" s="25">
        <f t="shared" si="5"/>
        <v>100</v>
      </c>
      <c r="H107" s="25"/>
    </row>
    <row r="108" spans="1:9" ht="45" x14ac:dyDescent="0.25">
      <c r="A108" s="25">
        <v>91</v>
      </c>
      <c r="B108" s="27" t="s">
        <v>209</v>
      </c>
      <c r="C108" s="25" t="s">
        <v>145</v>
      </c>
      <c r="D108" s="25">
        <v>37</v>
      </c>
      <c r="E108" s="25">
        <v>37</v>
      </c>
      <c r="F108" s="25">
        <v>37</v>
      </c>
      <c r="G108" s="25">
        <f t="shared" si="5"/>
        <v>100</v>
      </c>
      <c r="H108" s="25"/>
    </row>
    <row r="109" spans="1:9" ht="105" x14ac:dyDescent="0.25">
      <c r="A109" s="25">
        <v>92</v>
      </c>
      <c r="B109" s="27" t="s">
        <v>210</v>
      </c>
      <c r="C109" s="25" t="s">
        <v>145</v>
      </c>
      <c r="D109" s="25">
        <v>100</v>
      </c>
      <c r="E109" s="25">
        <v>100</v>
      </c>
      <c r="F109" s="25">
        <v>100</v>
      </c>
      <c r="G109" s="25">
        <f t="shared" si="5"/>
        <v>100</v>
      </c>
      <c r="H109" s="25"/>
    </row>
    <row r="110" spans="1:9" ht="45" x14ac:dyDescent="0.25">
      <c r="A110" s="25">
        <v>93</v>
      </c>
      <c r="B110" s="27" t="s">
        <v>211</v>
      </c>
      <c r="C110" s="25" t="s">
        <v>145</v>
      </c>
      <c r="D110" s="25">
        <v>100</v>
      </c>
      <c r="E110" s="25">
        <v>100</v>
      </c>
      <c r="F110" s="25">
        <v>100</v>
      </c>
      <c r="G110" s="25">
        <f t="shared" si="5"/>
        <v>100</v>
      </c>
      <c r="H110" s="25"/>
    </row>
    <row r="111" spans="1:9" ht="45" x14ac:dyDescent="0.25">
      <c r="A111" s="25">
        <v>94</v>
      </c>
      <c r="B111" s="27" t="s">
        <v>212</v>
      </c>
      <c r="C111" s="25" t="s">
        <v>203</v>
      </c>
      <c r="D111" s="25">
        <v>0</v>
      </c>
      <c r="E111" s="25">
        <v>0</v>
      </c>
      <c r="F111" s="25">
        <v>0</v>
      </c>
      <c r="G111" s="25">
        <v>100</v>
      </c>
      <c r="H111" s="25"/>
    </row>
    <row r="112" spans="1:9" ht="30" x14ac:dyDescent="0.25">
      <c r="A112" s="25">
        <v>95</v>
      </c>
      <c r="B112" s="27" t="s">
        <v>213</v>
      </c>
      <c r="C112" s="25" t="s">
        <v>145</v>
      </c>
      <c r="D112" s="25">
        <v>0</v>
      </c>
      <c r="E112" s="25">
        <v>0</v>
      </c>
      <c r="F112" s="25">
        <v>0</v>
      </c>
      <c r="G112" s="25">
        <v>100</v>
      </c>
      <c r="H112" s="25"/>
    </row>
    <row r="113" spans="1:9" ht="30" x14ac:dyDescent="0.25">
      <c r="A113" s="25">
        <v>96</v>
      </c>
      <c r="B113" s="27" t="s">
        <v>214</v>
      </c>
      <c r="C113" s="25" t="s">
        <v>145</v>
      </c>
      <c r="D113" s="25">
        <v>37</v>
      </c>
      <c r="E113" s="25">
        <v>37</v>
      </c>
      <c r="F113" s="25">
        <v>37</v>
      </c>
      <c r="G113" s="25">
        <f t="shared" si="5"/>
        <v>100</v>
      </c>
      <c r="H113" s="25"/>
    </row>
    <row r="114" spans="1:9" ht="30" x14ac:dyDescent="0.25">
      <c r="A114" s="25">
        <v>97</v>
      </c>
      <c r="B114" s="27" t="s">
        <v>471</v>
      </c>
      <c r="C114" s="25" t="s">
        <v>145</v>
      </c>
      <c r="D114" s="25">
        <v>32</v>
      </c>
      <c r="E114" s="25">
        <v>32</v>
      </c>
      <c r="F114" s="25">
        <v>32</v>
      </c>
      <c r="G114" s="25">
        <f t="shared" si="5"/>
        <v>100</v>
      </c>
      <c r="H114" s="25"/>
    </row>
    <row r="115" spans="1:9" x14ac:dyDescent="0.25">
      <c r="A115" s="75" t="s">
        <v>122</v>
      </c>
      <c r="B115" s="76"/>
      <c r="C115" s="76"/>
      <c r="D115" s="76"/>
      <c r="E115" s="76"/>
      <c r="F115" s="76"/>
      <c r="G115" s="76"/>
      <c r="H115" s="77"/>
    </row>
    <row r="116" spans="1:9" ht="90" x14ac:dyDescent="0.25">
      <c r="A116" s="25">
        <v>98</v>
      </c>
      <c r="B116" s="27" t="s">
        <v>216</v>
      </c>
      <c r="C116" s="25" t="s">
        <v>145</v>
      </c>
      <c r="D116" s="25">
        <v>100</v>
      </c>
      <c r="E116" s="25">
        <v>100</v>
      </c>
      <c r="F116" s="25">
        <v>100</v>
      </c>
      <c r="G116" s="26">
        <f t="shared" ref="G116:G121" si="6">F116/E116%</f>
        <v>100</v>
      </c>
      <c r="H116" s="25"/>
    </row>
    <row r="117" spans="1:9" ht="45" x14ac:dyDescent="0.25">
      <c r="A117" s="25">
        <v>99</v>
      </c>
      <c r="B117" s="27" t="s">
        <v>503</v>
      </c>
      <c r="C117" s="25" t="s">
        <v>145</v>
      </c>
      <c r="D117" s="25">
        <v>100</v>
      </c>
      <c r="E117" s="25">
        <v>100</v>
      </c>
      <c r="F117" s="25">
        <v>0</v>
      </c>
      <c r="G117" s="26">
        <f t="shared" si="6"/>
        <v>0</v>
      </c>
      <c r="H117" s="25"/>
    </row>
    <row r="118" spans="1:9" ht="60" x14ac:dyDescent="0.25">
      <c r="A118" s="25">
        <v>100</v>
      </c>
      <c r="B118" s="27" t="s">
        <v>217</v>
      </c>
      <c r="C118" s="25" t="s">
        <v>145</v>
      </c>
      <c r="D118" s="25">
        <v>100</v>
      </c>
      <c r="E118" s="25">
        <v>100</v>
      </c>
      <c r="F118" s="25">
        <v>100</v>
      </c>
      <c r="G118" s="26">
        <f t="shared" si="6"/>
        <v>100</v>
      </c>
      <c r="H118" s="25"/>
    </row>
    <row r="119" spans="1:9" ht="75" x14ac:dyDescent="0.25">
      <c r="A119" s="25">
        <v>101</v>
      </c>
      <c r="B119" s="27" t="s">
        <v>504</v>
      </c>
      <c r="C119" s="25" t="s">
        <v>145</v>
      </c>
      <c r="D119" s="25">
        <v>0</v>
      </c>
      <c r="E119" s="25">
        <v>0</v>
      </c>
      <c r="F119" s="25">
        <v>0</v>
      </c>
      <c r="G119" s="26">
        <v>100</v>
      </c>
      <c r="H119" s="32"/>
      <c r="I119">
        <v>2</v>
      </c>
    </row>
    <row r="120" spans="1:9" ht="45" x14ac:dyDescent="0.25">
      <c r="A120" s="25">
        <v>102</v>
      </c>
      <c r="B120" s="27" t="s">
        <v>218</v>
      </c>
      <c r="C120" s="25" t="s">
        <v>145</v>
      </c>
      <c r="D120" s="25">
        <v>100</v>
      </c>
      <c r="E120" s="25">
        <v>100</v>
      </c>
      <c r="F120" s="25">
        <v>0</v>
      </c>
      <c r="G120" s="26">
        <f t="shared" si="6"/>
        <v>0</v>
      </c>
      <c r="H120" s="25"/>
    </row>
    <row r="121" spans="1:9" ht="45" x14ac:dyDescent="0.25">
      <c r="A121" s="25">
        <v>103</v>
      </c>
      <c r="B121" s="27" t="s">
        <v>219</v>
      </c>
      <c r="C121" s="25" t="s">
        <v>145</v>
      </c>
      <c r="D121" s="25">
        <v>100</v>
      </c>
      <c r="E121" s="25">
        <v>100</v>
      </c>
      <c r="F121" s="25">
        <v>0</v>
      </c>
      <c r="G121" s="26">
        <f t="shared" si="6"/>
        <v>0</v>
      </c>
      <c r="H121" s="25"/>
    </row>
    <row r="122" spans="1:9" ht="60" x14ac:dyDescent="0.25">
      <c r="A122" s="25">
        <v>104</v>
      </c>
      <c r="B122" s="27" t="s">
        <v>18</v>
      </c>
      <c r="C122" s="25" t="s">
        <v>145</v>
      </c>
      <c r="D122" s="25">
        <v>19</v>
      </c>
      <c r="E122" s="25">
        <v>19</v>
      </c>
      <c r="F122" s="25">
        <v>23.6</v>
      </c>
      <c r="G122" s="26">
        <f>F122/E122%</f>
        <v>124.21052631578948</v>
      </c>
      <c r="H122" s="32"/>
      <c r="I122">
        <v>2</v>
      </c>
    </row>
    <row r="123" spans="1:9" ht="75" x14ac:dyDescent="0.25">
      <c r="A123" s="25">
        <v>105</v>
      </c>
      <c r="B123" s="27" t="s">
        <v>220</v>
      </c>
      <c r="C123" s="25" t="s">
        <v>145</v>
      </c>
      <c r="D123" s="25">
        <v>100</v>
      </c>
      <c r="E123" s="25">
        <v>100</v>
      </c>
      <c r="F123" s="25">
        <v>100</v>
      </c>
      <c r="G123" s="26">
        <f t="shared" ref="G123:G125" si="7">F123/E123%</f>
        <v>100</v>
      </c>
      <c r="H123" s="25"/>
    </row>
    <row r="124" spans="1:9" ht="120" x14ac:dyDescent="0.25">
      <c r="A124" s="25">
        <v>106</v>
      </c>
      <c r="B124" s="27" t="s">
        <v>221</v>
      </c>
      <c r="C124" s="25" t="s">
        <v>145</v>
      </c>
      <c r="D124" s="25">
        <v>68</v>
      </c>
      <c r="E124" s="25">
        <v>68</v>
      </c>
      <c r="F124" s="25">
        <v>68</v>
      </c>
      <c r="G124" s="26">
        <f t="shared" si="7"/>
        <v>99.999999999999986</v>
      </c>
      <c r="H124" s="25"/>
    </row>
    <row r="125" spans="1:9" ht="30" x14ac:dyDescent="0.25">
      <c r="A125" s="25">
        <v>107</v>
      </c>
      <c r="B125" s="27" t="s">
        <v>505</v>
      </c>
      <c r="C125" s="25" t="s">
        <v>145</v>
      </c>
      <c r="D125" s="25">
        <v>70</v>
      </c>
      <c r="E125" s="25">
        <v>70</v>
      </c>
      <c r="F125" s="25">
        <v>70.400000000000006</v>
      </c>
      <c r="G125" s="26">
        <f t="shared" si="7"/>
        <v>100.57142857142858</v>
      </c>
      <c r="H125" s="25"/>
    </row>
    <row r="126" spans="1:9" x14ac:dyDescent="0.25">
      <c r="A126" s="75" t="s">
        <v>128</v>
      </c>
      <c r="B126" s="76"/>
      <c r="C126" s="76"/>
      <c r="D126" s="76"/>
      <c r="E126" s="76"/>
      <c r="F126" s="76"/>
      <c r="G126" s="76"/>
      <c r="H126" s="77"/>
    </row>
    <row r="127" spans="1:9" ht="45" x14ac:dyDescent="0.25">
      <c r="A127" s="25">
        <v>108</v>
      </c>
      <c r="B127" s="27" t="s">
        <v>222</v>
      </c>
      <c r="C127" s="25" t="s">
        <v>145</v>
      </c>
      <c r="D127" s="25">
        <v>100</v>
      </c>
      <c r="E127" s="25">
        <v>100</v>
      </c>
      <c r="F127" s="25">
        <v>100</v>
      </c>
      <c r="G127" s="26">
        <f t="shared" ref="G127:G138" si="8">F127/D127%</f>
        <v>100</v>
      </c>
      <c r="H127" s="25"/>
    </row>
    <row r="128" spans="1:9" x14ac:dyDescent="0.25">
      <c r="A128" s="25">
        <v>109</v>
      </c>
      <c r="B128" s="27" t="s">
        <v>223</v>
      </c>
      <c r="C128" s="25" t="s">
        <v>190</v>
      </c>
      <c r="D128" s="25">
        <v>100</v>
      </c>
      <c r="E128" s="25">
        <v>100</v>
      </c>
      <c r="F128" s="25">
        <v>118</v>
      </c>
      <c r="G128" s="26">
        <f t="shared" si="8"/>
        <v>118</v>
      </c>
      <c r="H128" s="25"/>
    </row>
    <row r="129" spans="1:8" ht="30" x14ac:dyDescent="0.25">
      <c r="A129" s="25">
        <v>110</v>
      </c>
      <c r="B129" s="27" t="s">
        <v>458</v>
      </c>
      <c r="C129" s="25" t="s">
        <v>466</v>
      </c>
      <c r="D129" s="25">
        <v>1</v>
      </c>
      <c r="E129" s="25">
        <v>1</v>
      </c>
      <c r="F129" s="25">
        <v>0</v>
      </c>
      <c r="G129" s="26">
        <f t="shared" si="8"/>
        <v>0</v>
      </c>
      <c r="H129" s="25"/>
    </row>
    <row r="130" spans="1:8" ht="30" x14ac:dyDescent="0.25">
      <c r="A130" s="25">
        <v>111</v>
      </c>
      <c r="B130" s="27" t="s">
        <v>459</v>
      </c>
      <c r="C130" s="25" t="s">
        <v>466</v>
      </c>
      <c r="D130" s="25">
        <v>1</v>
      </c>
      <c r="E130" s="25">
        <v>1</v>
      </c>
      <c r="F130" s="25">
        <v>0</v>
      </c>
      <c r="G130" s="26">
        <f t="shared" si="8"/>
        <v>0</v>
      </c>
      <c r="H130" s="25"/>
    </row>
    <row r="131" spans="1:8" ht="45" x14ac:dyDescent="0.25">
      <c r="A131" s="25">
        <v>112</v>
      </c>
      <c r="B131" s="27" t="s">
        <v>460</v>
      </c>
      <c r="C131" s="25" t="s">
        <v>145</v>
      </c>
      <c r="D131" s="25">
        <v>100</v>
      </c>
      <c r="E131" s="25">
        <v>100</v>
      </c>
      <c r="F131" s="25">
        <v>100</v>
      </c>
      <c r="G131" s="26">
        <f t="shared" si="8"/>
        <v>100</v>
      </c>
      <c r="H131" s="25"/>
    </row>
    <row r="132" spans="1:8" x14ac:dyDescent="0.25">
      <c r="A132" s="25">
        <v>113</v>
      </c>
      <c r="B132" s="27" t="s">
        <v>461</v>
      </c>
      <c r="C132" s="25" t="s">
        <v>158</v>
      </c>
      <c r="D132" s="25">
        <v>10</v>
      </c>
      <c r="E132" s="25">
        <v>10</v>
      </c>
      <c r="F132" s="25">
        <v>0</v>
      </c>
      <c r="G132" s="26">
        <f t="shared" si="8"/>
        <v>0</v>
      </c>
      <c r="H132" s="25"/>
    </row>
    <row r="133" spans="1:8" ht="30" x14ac:dyDescent="0.25">
      <c r="A133" s="25">
        <v>114</v>
      </c>
      <c r="B133" s="27" t="s">
        <v>462</v>
      </c>
      <c r="C133" s="25" t="s">
        <v>203</v>
      </c>
      <c r="D133" s="25">
        <v>7259786</v>
      </c>
      <c r="E133" s="25">
        <v>7259786</v>
      </c>
      <c r="F133" s="25">
        <v>0</v>
      </c>
      <c r="G133" s="26">
        <f t="shared" si="8"/>
        <v>0</v>
      </c>
      <c r="H133" s="25"/>
    </row>
    <row r="134" spans="1:8" ht="30" x14ac:dyDescent="0.25">
      <c r="A134" s="25">
        <v>115</v>
      </c>
      <c r="B134" s="27" t="s">
        <v>463</v>
      </c>
      <c r="C134" s="25" t="s">
        <v>467</v>
      </c>
      <c r="D134" s="25">
        <v>0</v>
      </c>
      <c r="E134" s="25">
        <v>0</v>
      </c>
      <c r="F134" s="25">
        <v>0</v>
      </c>
      <c r="G134" s="26">
        <v>100</v>
      </c>
      <c r="H134" s="25"/>
    </row>
    <row r="135" spans="1:8" x14ac:dyDescent="0.25">
      <c r="A135" s="25">
        <v>116</v>
      </c>
      <c r="B135" s="27" t="s">
        <v>464</v>
      </c>
      <c r="C135" s="25" t="s">
        <v>158</v>
      </c>
      <c r="D135" s="25">
        <v>0</v>
      </c>
      <c r="E135" s="25">
        <v>0</v>
      </c>
      <c r="F135" s="25">
        <v>0</v>
      </c>
      <c r="G135" s="26">
        <v>100</v>
      </c>
      <c r="H135" s="25"/>
    </row>
    <row r="136" spans="1:8" ht="195" x14ac:dyDescent="0.25">
      <c r="A136" s="25">
        <v>117</v>
      </c>
      <c r="B136" s="27" t="s">
        <v>224</v>
      </c>
      <c r="C136" s="25" t="s">
        <v>145</v>
      </c>
      <c r="D136" s="25">
        <v>100</v>
      </c>
      <c r="E136" s="25">
        <v>100</v>
      </c>
      <c r="F136" s="25">
        <v>100</v>
      </c>
      <c r="G136" s="26">
        <f t="shared" si="8"/>
        <v>100</v>
      </c>
      <c r="H136" s="25"/>
    </row>
    <row r="137" spans="1:8" ht="45" x14ac:dyDescent="0.25">
      <c r="A137" s="25">
        <v>118</v>
      </c>
      <c r="B137" s="27" t="s">
        <v>226</v>
      </c>
      <c r="C137" s="25" t="s">
        <v>225</v>
      </c>
      <c r="D137" s="25">
        <v>45</v>
      </c>
      <c r="E137" s="25">
        <v>45</v>
      </c>
      <c r="F137" s="25">
        <v>57</v>
      </c>
      <c r="G137" s="26">
        <f t="shared" si="8"/>
        <v>126.66666666666666</v>
      </c>
      <c r="H137" s="25"/>
    </row>
    <row r="138" spans="1:8" ht="30" x14ac:dyDescent="0.25">
      <c r="A138" s="25">
        <v>119</v>
      </c>
      <c r="B138" s="27" t="s">
        <v>465</v>
      </c>
      <c r="C138" s="25" t="s">
        <v>466</v>
      </c>
      <c r="D138" s="25">
        <v>1</v>
      </c>
      <c r="E138" s="25">
        <v>1</v>
      </c>
      <c r="F138" s="25">
        <v>1</v>
      </c>
      <c r="G138" s="26">
        <f t="shared" si="8"/>
        <v>100</v>
      </c>
      <c r="H138" s="25"/>
    </row>
    <row r="139" spans="1:8" x14ac:dyDescent="0.25">
      <c r="A139" s="75" t="s">
        <v>130</v>
      </c>
      <c r="B139" s="76"/>
      <c r="C139" s="76"/>
      <c r="D139" s="76"/>
      <c r="E139" s="76"/>
      <c r="F139" s="76"/>
      <c r="G139" s="76"/>
      <c r="H139" s="77"/>
    </row>
    <row r="140" spans="1:8" x14ac:dyDescent="0.25">
      <c r="A140" s="25">
        <v>120</v>
      </c>
      <c r="B140" s="27" t="s">
        <v>227</v>
      </c>
      <c r="C140" s="25" t="s">
        <v>158</v>
      </c>
      <c r="D140" s="25">
        <v>775</v>
      </c>
      <c r="E140" s="25">
        <v>775</v>
      </c>
      <c r="F140" s="25">
        <v>865</v>
      </c>
      <c r="G140" s="26">
        <f>E140/F140%</f>
        <v>89.595375722543352</v>
      </c>
      <c r="H140" s="25"/>
    </row>
    <row r="141" spans="1:8" x14ac:dyDescent="0.25">
      <c r="A141" s="25">
        <v>121</v>
      </c>
      <c r="B141" s="27" t="s">
        <v>228</v>
      </c>
      <c r="C141" s="25" t="s">
        <v>158</v>
      </c>
      <c r="D141" s="25">
        <v>155</v>
      </c>
      <c r="E141" s="25">
        <v>155</v>
      </c>
      <c r="F141" s="25">
        <v>172</v>
      </c>
      <c r="G141" s="26">
        <f t="shared" ref="G141:G146" si="9">E141/F141%</f>
        <v>90.116279069767444</v>
      </c>
      <c r="H141" s="25"/>
    </row>
    <row r="142" spans="1:8" ht="30" x14ac:dyDescent="0.25">
      <c r="A142" s="25">
        <v>122</v>
      </c>
      <c r="B142" s="27" t="s">
        <v>229</v>
      </c>
      <c r="C142" s="25" t="s">
        <v>146</v>
      </c>
      <c r="D142" s="25">
        <v>5.97</v>
      </c>
      <c r="E142" s="25">
        <v>5.97</v>
      </c>
      <c r="F142" s="25">
        <v>0.68</v>
      </c>
      <c r="G142" s="26">
        <f t="shared" si="9"/>
        <v>877.94117647058818</v>
      </c>
      <c r="H142" s="25"/>
    </row>
    <row r="143" spans="1:8" ht="30" x14ac:dyDescent="0.25">
      <c r="A143" s="25">
        <v>123</v>
      </c>
      <c r="B143" s="27" t="s">
        <v>230</v>
      </c>
      <c r="C143" s="25" t="s">
        <v>146</v>
      </c>
      <c r="D143" s="25">
        <v>2.2999999999999998</v>
      </c>
      <c r="E143" s="25">
        <v>2.2999999999999998</v>
      </c>
      <c r="F143" s="25">
        <v>0.68</v>
      </c>
      <c r="G143" s="26">
        <f t="shared" si="9"/>
        <v>338.23529411764702</v>
      </c>
      <c r="H143" s="25"/>
    </row>
    <row r="144" spans="1:8" x14ac:dyDescent="0.25">
      <c r="A144" s="75" t="s">
        <v>134</v>
      </c>
      <c r="B144" s="76"/>
      <c r="C144" s="76"/>
      <c r="D144" s="76"/>
      <c r="E144" s="76"/>
      <c r="F144" s="76"/>
      <c r="G144" s="76"/>
      <c r="H144" s="77"/>
    </row>
    <row r="145" spans="1:8" x14ac:dyDescent="0.25">
      <c r="A145" s="25">
        <v>124</v>
      </c>
      <c r="B145" s="27" t="s">
        <v>231</v>
      </c>
      <c r="C145" s="25" t="s">
        <v>158</v>
      </c>
      <c r="D145" s="25">
        <v>5</v>
      </c>
      <c r="E145" s="25">
        <v>5</v>
      </c>
      <c r="F145" s="25">
        <v>5</v>
      </c>
      <c r="G145" s="26">
        <f t="shared" si="9"/>
        <v>100</v>
      </c>
      <c r="H145" s="25"/>
    </row>
    <row r="146" spans="1:8" ht="30" x14ac:dyDescent="0.25">
      <c r="A146" s="25">
        <v>125</v>
      </c>
      <c r="B146" s="27" t="s">
        <v>232</v>
      </c>
      <c r="C146" s="25" t="s">
        <v>204</v>
      </c>
      <c r="D146" s="25">
        <v>2197</v>
      </c>
      <c r="E146" s="25">
        <v>2197</v>
      </c>
      <c r="F146" s="25">
        <v>2197</v>
      </c>
      <c r="G146" s="26">
        <f t="shared" si="9"/>
        <v>100</v>
      </c>
      <c r="H146" s="25"/>
    </row>
    <row r="147" spans="1:8" x14ac:dyDescent="0.25">
      <c r="A147" s="75" t="s">
        <v>138</v>
      </c>
      <c r="B147" s="76"/>
      <c r="C147" s="76"/>
      <c r="D147" s="76"/>
      <c r="E147" s="76"/>
      <c r="F147" s="76"/>
      <c r="G147" s="76"/>
      <c r="H147" s="77"/>
    </row>
    <row r="148" spans="1:8" ht="45" x14ac:dyDescent="0.25">
      <c r="A148" s="25">
        <v>126</v>
      </c>
      <c r="B148" s="27" t="s">
        <v>506</v>
      </c>
      <c r="C148" s="25" t="s">
        <v>158</v>
      </c>
      <c r="D148" s="25">
        <v>51</v>
      </c>
      <c r="E148" s="25">
        <v>51</v>
      </c>
      <c r="F148" s="25">
        <v>55</v>
      </c>
      <c r="G148" s="26">
        <f>F148/E148%</f>
        <v>107.84313725490196</v>
      </c>
      <c r="H148" s="32"/>
    </row>
    <row r="149" spans="1:8" ht="30" x14ac:dyDescent="0.25">
      <c r="A149" s="25">
        <v>127</v>
      </c>
      <c r="B149" s="27" t="s">
        <v>477</v>
      </c>
      <c r="C149" s="25" t="s">
        <v>204</v>
      </c>
      <c r="D149" s="33">
        <v>13927.6</v>
      </c>
      <c r="E149" s="33">
        <v>13927.6</v>
      </c>
      <c r="F149" s="33">
        <v>7343.9</v>
      </c>
      <c r="G149" s="26">
        <f>F149/E149%</f>
        <v>52.729113415089458</v>
      </c>
      <c r="H149" s="32"/>
    </row>
    <row r="150" spans="1:8" x14ac:dyDescent="0.25">
      <c r="A150" s="75" t="s">
        <v>115</v>
      </c>
      <c r="B150" s="76"/>
      <c r="C150" s="76"/>
      <c r="D150" s="76"/>
      <c r="E150" s="76"/>
      <c r="F150" s="76"/>
      <c r="G150" s="76"/>
      <c r="H150" s="77"/>
    </row>
    <row r="151" spans="1:8" ht="30" x14ac:dyDescent="0.25">
      <c r="A151" s="25">
        <v>128</v>
      </c>
      <c r="B151" s="27" t="s">
        <v>15</v>
      </c>
      <c r="C151" s="25" t="s">
        <v>204</v>
      </c>
      <c r="D151" s="25">
        <v>420.9</v>
      </c>
      <c r="E151" s="25">
        <v>420.9</v>
      </c>
      <c r="F151" s="25">
        <v>55</v>
      </c>
      <c r="G151" s="36">
        <f>F151/E151%</f>
        <v>13.067236873366596</v>
      </c>
      <c r="H151" s="25"/>
    </row>
    <row r="152" spans="1:8" ht="30" x14ac:dyDescent="0.25">
      <c r="A152" s="25">
        <v>129</v>
      </c>
      <c r="B152" s="27" t="s">
        <v>16</v>
      </c>
      <c r="C152" s="25" t="s">
        <v>204</v>
      </c>
      <c r="D152" s="25">
        <v>330</v>
      </c>
      <c r="E152" s="25">
        <v>330</v>
      </c>
      <c r="F152" s="25">
        <v>237.9</v>
      </c>
      <c r="G152" s="36">
        <f t="shared" ref="G152:G156" si="10">F152/E152%</f>
        <v>72.090909090909093</v>
      </c>
      <c r="H152" s="25"/>
    </row>
    <row r="153" spans="1:8" ht="60" x14ac:dyDescent="0.25">
      <c r="A153" s="25">
        <v>130</v>
      </c>
      <c r="B153" s="27" t="s">
        <v>478</v>
      </c>
      <c r="C153" s="25" t="s">
        <v>145</v>
      </c>
      <c r="D153" s="25">
        <v>5.0000000000000001E-3</v>
      </c>
      <c r="E153" s="25">
        <v>5.0000000000000001E-3</v>
      </c>
      <c r="F153" s="25">
        <v>6.0000000000000001E-3</v>
      </c>
      <c r="G153" s="36">
        <f t="shared" si="10"/>
        <v>120</v>
      </c>
      <c r="H153" s="25"/>
    </row>
    <row r="154" spans="1:8" ht="45" x14ac:dyDescent="0.25">
      <c r="A154" s="25">
        <v>131</v>
      </c>
      <c r="B154" s="27" t="s">
        <v>206</v>
      </c>
      <c r="C154" s="25" t="s">
        <v>158</v>
      </c>
      <c r="D154" s="25">
        <v>6</v>
      </c>
      <c r="E154" s="25">
        <v>6</v>
      </c>
      <c r="F154" s="25">
        <v>9</v>
      </c>
      <c r="G154" s="36">
        <f t="shared" si="10"/>
        <v>150</v>
      </c>
      <c r="H154" s="25"/>
    </row>
    <row r="155" spans="1:8" ht="60" x14ac:dyDescent="0.25">
      <c r="A155" s="25">
        <v>132</v>
      </c>
      <c r="B155" s="27" t="s">
        <v>205</v>
      </c>
      <c r="C155" s="25" t="s">
        <v>158</v>
      </c>
      <c r="D155" s="25">
        <v>4</v>
      </c>
      <c r="E155" s="25">
        <v>4</v>
      </c>
      <c r="F155" s="25">
        <v>5</v>
      </c>
      <c r="G155" s="36">
        <f t="shared" si="10"/>
        <v>125</v>
      </c>
      <c r="H155" s="25"/>
    </row>
    <row r="156" spans="1:8" ht="30" x14ac:dyDescent="0.25">
      <c r="A156" s="25">
        <v>133</v>
      </c>
      <c r="B156" s="27" t="s">
        <v>17</v>
      </c>
      <c r="C156" s="25" t="s">
        <v>145</v>
      </c>
      <c r="D156" s="25">
        <v>28.5</v>
      </c>
      <c r="E156" s="25">
        <v>28.5</v>
      </c>
      <c r="F156" s="25">
        <v>28.37</v>
      </c>
      <c r="G156" s="36">
        <f t="shared" si="10"/>
        <v>99.543859649122822</v>
      </c>
      <c r="H156" s="25"/>
    </row>
  </sheetData>
  <mergeCells count="20">
    <mergeCell ref="A115:H115"/>
    <mergeCell ref="A76:H76"/>
    <mergeCell ref="A97:H97"/>
    <mergeCell ref="A105:H105"/>
    <mergeCell ref="B1:G3"/>
    <mergeCell ref="A38:H38"/>
    <mergeCell ref="A47:H47"/>
    <mergeCell ref="A53:H53"/>
    <mergeCell ref="A61:H61"/>
    <mergeCell ref="A69:H69"/>
    <mergeCell ref="A5:H5"/>
    <mergeCell ref="A16:H16"/>
    <mergeCell ref="A20:H20"/>
    <mergeCell ref="A24:H24"/>
    <mergeCell ref="A29:H29"/>
    <mergeCell ref="A126:H126"/>
    <mergeCell ref="A139:H139"/>
    <mergeCell ref="A144:H144"/>
    <mergeCell ref="A147:H147"/>
    <mergeCell ref="A150:H150"/>
  </mergeCells>
  <pageMargins left="0.70000004768371604" right="0.70000004768371604" top="0.75" bottom="0.75" header="0.30000001192092901" footer="0.30000001192092901"/>
  <pageSetup paperSize="9" scale="57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 за 2024 год</vt:lpstr>
      <vt:lpstr>показатели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Белова Ирина Юрьевна</dc:creator>
  <cp:lastModifiedBy>Мельников Виталий Борисович</cp:lastModifiedBy>
  <cp:lastPrinted>2024-08-03T07:52:11Z</cp:lastPrinted>
  <dcterms:created xsi:type="dcterms:W3CDTF">2024-08-03T05:40:12Z</dcterms:created>
  <dcterms:modified xsi:type="dcterms:W3CDTF">2025-04-25T10:22:51Z</dcterms:modified>
</cp:coreProperties>
</file>